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/>
  <mc:AlternateContent xmlns:mc="http://schemas.openxmlformats.org/markup-compatibility/2006">
    <mc:Choice Requires="x15">
      <x15ac:absPath xmlns:x15ac="http://schemas.microsoft.com/office/spreadsheetml/2010/11/ac" url="/Users/mac/Desktop/"/>
    </mc:Choice>
  </mc:AlternateContent>
  <xr:revisionPtr revIDLastSave="0" documentId="13_ncr:1_{08148D50-8C63-1D49-AE5E-CF04E630E59D}" xr6:coauthVersionLast="45" xr6:coauthVersionMax="45" xr10:uidLastSave="{00000000-0000-0000-0000-000000000000}"/>
  <bookViews>
    <workbookView xWindow="0" yWindow="460" windowWidth="25600" windowHeight="14520" xr2:uid="{00000000-000D-0000-FFFF-FFFF00000000}"/>
  </bookViews>
  <sheets>
    <sheet name=" Feuill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Single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7" i="1" l="1"/>
  <c r="I47" i="1"/>
  <c r="H47" i="1"/>
  <c r="G47" i="1"/>
  <c r="E47" i="1"/>
  <c r="D47" i="1"/>
  <c r="F44" i="1"/>
  <c r="K44" i="1"/>
  <c r="L44" i="1"/>
  <c r="M44" i="1"/>
  <c r="K46" i="1"/>
  <c r="K45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47" i="1"/>
  <c r="F46" i="1"/>
  <c r="F45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47" i="1"/>
  <c r="F5" i="1"/>
  <c r="F4" i="1"/>
  <c r="L4" i="1"/>
  <c r="L47" i="1"/>
  <c r="L5" i="1"/>
  <c r="M5" i="1"/>
  <c r="M47" i="1"/>
  <c r="L6" i="1"/>
  <c r="M6" i="1"/>
  <c r="L7" i="1"/>
  <c r="M7" i="1"/>
  <c r="L8" i="1"/>
  <c r="M8" i="1"/>
  <c r="L9" i="1"/>
  <c r="M9" i="1"/>
  <c r="L10" i="1"/>
  <c r="L11" i="1"/>
  <c r="M11" i="1"/>
  <c r="L12" i="1"/>
  <c r="L13" i="1"/>
  <c r="M13" i="1"/>
  <c r="L14" i="1"/>
  <c r="M14" i="1"/>
  <c r="L15" i="1"/>
  <c r="M15" i="1"/>
  <c r="L16" i="1"/>
  <c r="M16" i="1"/>
  <c r="L17" i="1"/>
  <c r="M17" i="1"/>
  <c r="L18" i="1"/>
  <c r="M18" i="1"/>
  <c r="L19" i="1"/>
  <c r="M19" i="1"/>
  <c r="L20" i="1"/>
  <c r="M20" i="1"/>
  <c r="L21" i="1"/>
  <c r="M21" i="1"/>
  <c r="L22" i="1"/>
  <c r="L23" i="1"/>
  <c r="M23" i="1"/>
  <c r="L24" i="1"/>
  <c r="M24" i="1"/>
  <c r="L25" i="1"/>
  <c r="M25" i="1"/>
  <c r="L26" i="1"/>
  <c r="M26" i="1"/>
  <c r="L27" i="1"/>
  <c r="M27" i="1"/>
  <c r="L28" i="1"/>
  <c r="M28" i="1"/>
  <c r="L29" i="1"/>
  <c r="L30" i="1"/>
  <c r="M30" i="1"/>
  <c r="L31" i="1"/>
  <c r="M31" i="1"/>
  <c r="L32" i="1"/>
  <c r="M32" i="1"/>
  <c r="L33" i="1"/>
  <c r="M33" i="1"/>
  <c r="L34" i="1"/>
  <c r="M34" i="1"/>
  <c r="L35" i="1"/>
  <c r="M35" i="1"/>
  <c r="L36" i="1"/>
  <c r="M36" i="1"/>
  <c r="L37" i="1"/>
  <c r="M37" i="1"/>
  <c r="L38" i="1"/>
  <c r="M38" i="1"/>
  <c r="L39" i="1"/>
  <c r="M39" i="1"/>
  <c r="L40" i="1"/>
  <c r="M40" i="1"/>
  <c r="L41" i="1"/>
  <c r="M41" i="1"/>
  <c r="L42" i="1"/>
  <c r="M42" i="1"/>
  <c r="L43" i="1"/>
  <c r="M43" i="1"/>
  <c r="L45" i="1"/>
  <c r="M45" i="1"/>
  <c r="L46" i="1"/>
  <c r="M46" i="1"/>
  <c r="Q47" i="1"/>
  <c r="C57" i="1"/>
</calcChain>
</file>

<file path=xl/sharedStrings.xml><?xml version="1.0" encoding="utf-8"?>
<sst xmlns="http://schemas.openxmlformats.org/spreadsheetml/2006/main" count="177" uniqueCount="123">
  <si>
    <t>Classification des pays de la Banque mondiale par niveau de revenu pour 2024-2025</t>
  </si>
  <si>
    <t xml:space="preserve"> Classements // Notre Dame Global Adaptation Initiative // Université de Notre Dame</t>
  </si>
  <si>
    <t>Service de la dette extérieure, publique et garantie par l'État (PPG) (TDS, USD courant) | Données</t>
  </si>
  <si>
    <t xml:space="preserve"> Burkina Faso</t>
  </si>
  <si>
    <t>Burundi</t>
  </si>
  <si>
    <t>République centrafricaine</t>
  </si>
  <si>
    <t>Tchad</t>
  </si>
  <si>
    <t>République démocratique du Congo</t>
  </si>
  <si>
    <t>Érythrée</t>
  </si>
  <si>
    <t>Ethiopie</t>
  </si>
  <si>
    <t>La Gambie</t>
  </si>
  <si>
    <t>Guinée Bissau</t>
  </si>
  <si>
    <t xml:space="preserve"> Libéria</t>
  </si>
  <si>
    <t xml:space="preserve"> Madagascar</t>
  </si>
  <si>
    <t xml:space="preserve"> Malawi</t>
  </si>
  <si>
    <t xml:space="preserve"> Mali</t>
  </si>
  <si>
    <t xml:space="preserve"> Mozambique</t>
  </si>
  <si>
    <t xml:space="preserve"> Niger</t>
  </si>
  <si>
    <t xml:space="preserve"> Rwanda</t>
  </si>
  <si>
    <t xml:space="preserve"> Sierra Leone</t>
  </si>
  <si>
    <t>Somalie</t>
  </si>
  <si>
    <t>Soudan</t>
  </si>
  <si>
    <t>Aller</t>
  </si>
  <si>
    <t>Ouganda</t>
  </si>
  <si>
    <t>Angola</t>
  </si>
  <si>
    <t>Bénin</t>
  </si>
  <si>
    <t>Cap-Vert</t>
  </si>
  <si>
    <t xml:space="preserve"> Cameroun</t>
  </si>
  <si>
    <t xml:space="preserve"> Comores</t>
  </si>
  <si>
    <t xml:space="preserve"> République du Congo</t>
  </si>
  <si>
    <t xml:space="preserve"> Côte d'Ivoire</t>
  </si>
  <si>
    <t>Djibouti</t>
  </si>
  <si>
    <t>Egypte</t>
  </si>
  <si>
    <t>Eswatini</t>
  </si>
  <si>
    <t xml:space="preserve"> Ghana</t>
  </si>
  <si>
    <t xml:space="preserve"> Guinée</t>
  </si>
  <si>
    <t>Kenya</t>
  </si>
  <si>
    <t xml:space="preserve"> Lesotho</t>
  </si>
  <si>
    <t xml:space="preserve"> Mauritanie</t>
  </si>
  <si>
    <t xml:space="preserve"> Maroc</t>
  </si>
  <si>
    <t xml:space="preserve"> Nigeria</t>
  </si>
  <si>
    <t>Sao Tomé-et-Principe</t>
  </si>
  <si>
    <t>Sénégal</t>
  </si>
  <si>
    <t>Tanzanie</t>
  </si>
  <si>
    <t>Zambie</t>
  </si>
  <si>
    <t>Zimbabwe</t>
  </si>
  <si>
    <t>Haut</t>
  </si>
  <si>
    <t>Modéré</t>
  </si>
  <si>
    <t>EN DÉTRESSE</t>
  </si>
  <si>
    <t>n / A</t>
  </si>
  <si>
    <t>https://www.worldbank.org/en/programs/debt-toolkit/dsa (données supplémentaires de https://data.debtjustice.org.uk/)</t>
  </si>
  <si>
    <t>Aucun risque</t>
  </si>
  <si>
    <t>* Haut</t>
  </si>
  <si>
    <t>* EN CRISE DE LA DETTE</t>
  </si>
  <si>
    <t>Le Fonds monétaire international lève le voile sur les surtaxes - Centre de recherche économique et politique</t>
  </si>
  <si>
    <t>Portail de données sur la dette</t>
  </si>
  <si>
    <t>GHO | Par catégorie | Dépenses publiques de santé nationales (DPS) en pourcentage des dépenses publiques de santé (MPS) (%) - Données par pays</t>
  </si>
  <si>
    <t>Code couleur comparant les dépenses consacrées au service de la dette et à la santé</t>
  </si>
  <si>
    <t xml:space="preserve"> Des réparations pour l’esclavage ?</t>
  </si>
  <si>
    <t>Objectifs d'aide non atteints</t>
  </si>
  <si>
    <t>https://unesdoc.unesco.org/ark:/48223/pf0000391406/PDF/391406eng.pdf.multi</t>
  </si>
  <si>
    <t>Code couleur des dépenses d'éducation par rapport à la dette et aux indices de référence</t>
  </si>
  <si>
    <t xml:space="preserve"> Impossible de trouver des données ventilées de manière crédible par pays</t>
  </si>
  <si>
    <t xml:space="preserve"> État de la justice fiscale 2024 - Réseau anglais pour la justice fiscale.pdf</t>
  </si>
  <si>
    <t xml:space="preserve"> OUI</t>
  </si>
  <si>
    <t>Indicateurs de développement dans le monde | DataBank</t>
  </si>
  <si>
    <t>Encours total de la dette extérieure (Banque mondiale) - publique et garantie par l'État - janvier 2025</t>
  </si>
  <si>
    <t>colonnes D+E</t>
  </si>
  <si>
    <t>Colonne G divisée par 25 ans pour donner un montant annuel de la dette climatique due au pays si tout est payé d'ici 2050</t>
  </si>
  <si>
    <t>Colonne H divisée par 25 ans pour donner un montant annuel de la dette climatique due au pays si tout est payé d'ici 2050</t>
  </si>
  <si>
    <t>Ajout des colonnes i et j</t>
  </si>
  <si>
    <t>Cela représente environ 4 000 milliards de dollars par an pendant 25 ans</t>
  </si>
  <si>
    <r>
      <rPr>
        <b/>
        <sz val="11"/>
        <color indexed="8"/>
        <rFont val="Aptos Narrow"/>
        <family val="2"/>
      </rPr>
      <t>DETTE CLIMATIQUE ANNUELLE</t>
    </r>
    <r>
      <rPr>
        <sz val="11"/>
        <color theme="1"/>
        <rFont val="Aptos Narrow"/>
        <family val="2"/>
        <scheme val="minor"/>
      </rPr>
      <t xml:space="preserve"> dues par les pays riches sur la base</t>
    </r>
    <r>
      <rPr>
        <b/>
        <sz val="11"/>
        <color indexed="8"/>
        <rFont val="Aptos Narrow"/>
        <family val="2"/>
      </rPr>
      <t xml:space="preserve"> estimations basses</t>
    </r>
    <r>
      <rPr>
        <sz val="11"/>
        <color theme="1"/>
        <rFont val="Aptos Narrow"/>
        <family val="2"/>
        <scheme val="minor"/>
      </rPr>
      <t xml:space="preserve"> (total divisé par 25 ans jusqu'en 2050)</t>
    </r>
  </si>
  <si>
    <r>
      <rPr>
        <b/>
        <sz val="11"/>
        <color indexed="8"/>
        <rFont val="Aptos Narrow"/>
        <family val="2"/>
      </rPr>
      <t>DETTE CLIMATIQUE ANNUELLE</t>
    </r>
    <r>
      <rPr>
        <sz val="11"/>
        <color theme="1"/>
        <rFont val="Aptos Narrow"/>
        <family val="2"/>
        <scheme val="minor"/>
      </rPr>
      <t xml:space="preserve"> dues par les pays riches sur la base</t>
    </r>
    <r>
      <rPr>
        <b/>
        <sz val="11"/>
        <color indexed="8"/>
        <rFont val="Aptos Narrow"/>
        <family val="2"/>
      </rPr>
      <t xml:space="preserve"> estimations moyennes</t>
    </r>
    <r>
      <rPr>
        <sz val="11"/>
        <color theme="1"/>
        <rFont val="Aptos Narrow"/>
        <family val="2"/>
        <scheme val="minor"/>
      </rPr>
      <t>(total divisé par 25 ans jusqu'en 2050)</t>
    </r>
  </si>
  <si>
    <r>
      <rPr>
        <b/>
        <sz val="11"/>
        <color indexed="8"/>
        <rFont val="Aptos Narrow"/>
        <family val="2"/>
      </rPr>
      <t xml:space="preserve"> PAIEMENTS ANNUELS DE LA DETTE effectués par les PFR/PRFI au FMI</t>
    </r>
    <r>
      <rPr>
        <sz val="11"/>
        <color theme="1"/>
        <rFont val="Aptos Narrow"/>
        <family val="2"/>
        <scheme val="minor"/>
      </rPr>
      <t>(Rachats et frais du FMI)</t>
    </r>
  </si>
  <si>
    <r>
      <rPr>
        <b/>
        <sz val="11"/>
        <color indexed="8"/>
        <rFont val="Aptos Narrow"/>
        <family val="2"/>
      </rPr>
      <t>DETTE CLIMATIQUE TOTALE DUE</t>
    </r>
    <r>
      <rPr>
        <sz val="11"/>
        <color theme="1"/>
        <rFont val="Aptos Narrow"/>
        <family val="2"/>
        <scheme val="minor"/>
      </rPr>
      <t xml:space="preserve"> par les pays riches sur la base de l'appropriation atmosphérique historique et projetée -</t>
    </r>
    <r>
      <rPr>
        <b/>
        <sz val="11"/>
        <color indexed="8"/>
        <rFont val="Aptos Narrow"/>
        <family val="2"/>
      </rPr>
      <t>Estimations basses</t>
    </r>
    <r>
      <rPr>
        <sz val="11"/>
        <color theme="1"/>
        <rFont val="Aptos Narrow"/>
        <family val="2"/>
        <scheme val="minor"/>
      </rPr>
      <t xml:space="preserve"> - en considérant uniquement les émissions de 1992 (en travaillant sur les équivalents en dollars américains de 2010)</t>
    </r>
  </si>
  <si>
    <r>
      <rPr>
        <b/>
        <sz val="11"/>
        <color indexed="8"/>
        <rFont val="Aptos Narrow"/>
        <family val="2"/>
      </rPr>
      <t>PAIEMENTS ANNUELS DE LA DETTE effectués en</t>
    </r>
    <r>
      <rPr>
        <sz val="11"/>
        <color theme="1"/>
        <rFont val="Aptos Narrow"/>
        <family val="2"/>
        <scheme val="minor"/>
      </rPr>
      <t>2023 par les pays à revenu faible et intermédiaire inférieur à leurs créanciers des pays riches</t>
    </r>
  </si>
  <si>
    <r>
      <rPr>
        <b/>
        <sz val="11"/>
        <color indexed="8"/>
        <rFont val="Aptos Narrow"/>
        <family val="2"/>
      </rPr>
      <t>DETTE CLIMATIQUE TOTALE DUE b</t>
    </r>
    <r>
      <rPr>
        <sz val="11"/>
        <color theme="1"/>
        <rFont val="Aptos Narrow"/>
        <family val="2"/>
        <scheme val="minor"/>
      </rPr>
      <t xml:space="preserve"> et les pays riches en fonction de l'affectation atmosphérique historique et projetée -</t>
    </r>
    <r>
      <rPr>
        <b/>
        <sz val="11"/>
        <color indexed="8"/>
        <rFont val="Aptos Narrow"/>
        <family val="2"/>
      </rPr>
      <t>estimations moyennes sur les émissions depuis 1960</t>
    </r>
    <r>
      <rPr>
        <sz val="11"/>
        <color theme="1"/>
        <rFont val="Aptos Narrow"/>
        <family val="2"/>
        <scheme val="minor"/>
      </rPr>
      <t xml:space="preserve"> (travaillant sur les équivalents en dollars américains 2010)</t>
    </r>
  </si>
  <si>
    <r>
      <rPr>
        <b/>
        <sz val="11"/>
        <color indexed="8"/>
        <rFont val="Aptos Narrow"/>
        <family val="2"/>
      </rPr>
      <t>PAIEMENTS ANNUELS TOTAUX DE LA DETTE</t>
    </r>
    <r>
      <rPr>
        <sz val="11"/>
        <color theme="1"/>
        <rFont val="Aptos Narrow"/>
        <family val="2"/>
        <scheme val="minor"/>
      </rPr>
      <t xml:space="preserve"> réalisés par les pays à revenu faible et moyen inférieur (addition des colonnes i + j)</t>
    </r>
  </si>
  <si>
    <r>
      <rPr>
        <b/>
        <sz val="11"/>
        <color indexed="8"/>
        <rFont val="Aptos Narrow"/>
        <family val="2"/>
      </rPr>
      <t>DETTE EXTÉRIEURE TOTALE</t>
    </r>
    <r>
      <rPr>
        <sz val="11"/>
        <color theme="1"/>
        <rFont val="Aptos Narrow"/>
        <family val="2"/>
        <scheme val="minor"/>
      </rPr>
      <t xml:space="preserve"> (y compris le FMI) dû par chaque pays à faible revenu/pays à revenu intermédiaire - colonnes D+E</t>
    </r>
  </si>
  <si>
    <r>
      <rPr>
        <b/>
        <sz val="11"/>
        <color indexed="8"/>
        <rFont val="Aptos Narrow"/>
        <family val="2"/>
      </rPr>
      <t>DETTES DUES AU FMI</t>
    </r>
    <r>
      <rPr>
        <sz val="11"/>
        <color theme="1"/>
        <rFont val="Aptos Narrow"/>
        <family val="2"/>
        <scheme val="minor"/>
      </rPr>
      <t xml:space="preserve"> par chaque PFR/PRFI = « Utilisation du crédit du FMI (DOD, USD courant) »</t>
    </r>
  </si>
  <si>
    <r>
      <rPr>
        <b/>
        <sz val="11"/>
        <color indexed="8"/>
        <rFont val="Aptos Narrow"/>
        <family val="2"/>
      </rPr>
      <t>DETTE PUBLIQUE EXTÉRIEURE DUE</t>
    </r>
    <r>
      <rPr>
        <sz val="11"/>
        <color theme="1"/>
        <rFont val="Aptos Narrow"/>
        <family val="2"/>
        <scheme val="minor"/>
      </rPr>
      <t xml:space="preserve"> par chaque PFR/PRFI = Encours total de la dette extérieure (Banque mondiale) - publique et garantie par l'État, janvier 2025</t>
    </r>
  </si>
  <si>
    <r>
      <rPr>
        <b/>
        <sz val="11"/>
        <color indexed="8"/>
        <rFont val="Aptos Narrow"/>
        <family val="2"/>
      </rPr>
      <t>VULNERABILITE CLIMATIQUE</t>
    </r>
    <r>
      <rPr>
        <sz val="11"/>
        <color theme="1"/>
        <rFont val="Aptos Narrow"/>
        <family val="2"/>
        <scheme val="minor"/>
      </rPr>
      <t xml:space="preserve"> - Position dans la base de données de tous les pays : 1- vulnérabilité la plus faible. 187 = vulnérabilité la plus élevée.</t>
    </r>
  </si>
  <si>
    <r>
      <rPr>
        <b/>
        <sz val="11"/>
        <color indexed="8"/>
        <rFont val="Aptos Narrow"/>
        <family val="2"/>
      </rPr>
      <t xml:space="preserve"> ÉTAT DE LA DETTE</t>
    </r>
    <r>
      <rPr>
        <sz val="11"/>
        <color theme="1"/>
        <rFont val="Aptos Narrow"/>
        <family val="2"/>
        <scheme val="minor"/>
      </rPr>
      <t xml:space="preserve"> (Banque mondiale) (données supplémentaires marquées d'un astérisque * provenant de https://data.debtjustice.org.uk/)</t>
    </r>
  </si>
  <si>
    <r>
      <rPr>
        <b/>
        <sz val="11"/>
        <color indexed="8"/>
        <rFont val="Aptos Narrow"/>
        <family val="2"/>
      </rPr>
      <t>PAIEMENTS DE LA DETTE EXTÉRIEURE EN % DES RECETTES NATIONALES</t>
    </r>
    <r>
      <rPr>
        <sz val="11"/>
        <color theme="1"/>
        <rFont val="Aptos Narrow"/>
        <family val="2"/>
        <scheme val="minor"/>
      </rPr>
      <t>réalisés par les pays à revenu faible et intermédiaire inférieur (2024)</t>
    </r>
  </si>
  <si>
    <r>
      <rPr>
        <b/>
        <sz val="11"/>
        <color indexed="8"/>
        <rFont val="Aptos Narrow"/>
        <family val="2"/>
      </rPr>
      <t xml:space="preserve"> DÉPENSES DE SANTÉ EN % DU REVENU NATIONAL</t>
    </r>
    <r>
      <rPr>
        <sz val="11"/>
        <color theme="1"/>
        <rFont val="Aptos Narrow"/>
        <family val="2"/>
        <scheme val="minor"/>
      </rPr>
      <t>- Organisation mondiale de la santé</t>
    </r>
  </si>
  <si>
    <r>
      <rPr>
        <b/>
        <sz val="11"/>
        <color indexed="8"/>
        <rFont val="Aptos Narrow"/>
        <family val="2"/>
      </rPr>
      <t>DÉPENSES D'ÉDUCATION EN % DU REVENU NATIONAL</t>
    </r>
    <r>
      <rPr>
        <sz val="11"/>
        <color theme="1"/>
        <rFont val="Aptos Narrow"/>
        <family val="2"/>
        <scheme val="minor"/>
      </rPr>
      <t xml:space="preserve"> - Rapport mondial de suivi sur l'éducation 2024 de l'UNESCO</t>
    </r>
  </si>
  <si>
    <r>
      <rPr>
        <b/>
        <sz val="11"/>
        <color indexed="8"/>
        <rFont val="Aptos Narrow"/>
        <family val="2"/>
      </rPr>
      <t>FLUX FINANCIERS ILLICITES</t>
    </r>
    <r>
      <rPr>
        <sz val="11"/>
        <color theme="1"/>
        <rFont val="Aptos Narrow"/>
        <family val="2"/>
        <scheme val="minor"/>
      </rPr>
      <t xml:space="preserve"> quitter les pays à faible revenu et les pays à revenu faible et intermédiaire</t>
    </r>
  </si>
  <si>
    <r>
      <t xml:space="preserve"> Payer actuellement</t>
    </r>
    <r>
      <rPr>
        <b/>
        <sz val="11"/>
        <color indexed="8"/>
        <rFont val="Aptos Narrow"/>
        <family val="2"/>
      </rPr>
      <t>SURCHARGES DU FMI</t>
    </r>
    <r>
      <rPr>
        <sz val="11"/>
        <color theme="1"/>
        <rFont val="Aptos Narrow"/>
        <family val="2"/>
        <scheme val="minor"/>
      </rPr>
      <t xml:space="preserve"> ?</t>
    </r>
  </si>
  <si>
    <r>
      <rPr>
        <u/>
        <sz val="11"/>
        <rFont val="Aptos Narrow"/>
        <family val="2"/>
      </rPr>
      <t>(Estimations du montant auquel chaque pays à revenu faible ou intermédiaire a droit)</t>
    </r>
    <r>
      <rPr>
        <u/>
        <sz val="11"/>
        <color indexed="49"/>
        <rFont val="Aptos Narrow"/>
        <family val="2"/>
      </rPr>
      <t xml:space="preserve"> https://www.nature.com/articles/s41893-023-01130-8</t>
    </r>
  </si>
  <si>
    <r>
      <rPr>
        <u/>
        <sz val="11"/>
        <rFont val="Aptos Narrow"/>
        <family val="2"/>
      </rPr>
      <t>(Estimations du montant auquel chaque pays a droit</t>
    </r>
    <r>
      <rPr>
        <u/>
        <sz val="11"/>
        <color indexed="49"/>
        <rFont val="Aptos Narrow"/>
        <family val="2"/>
      </rPr>
      <t>) https://www.nature.com/articles/s41893-023-01130-8</t>
    </r>
  </si>
  <si>
    <t>c'est 565 milliards</t>
  </si>
  <si>
    <t>c'est 81 milliards</t>
  </si>
  <si>
    <t>c'est 646 milliards</t>
  </si>
  <si>
    <t xml:space="preserve"> c'est 36 000 milliards</t>
  </si>
  <si>
    <t>soit 49,6 billions</t>
  </si>
  <si>
    <t>c'est 52 milliards</t>
  </si>
  <si>
    <t>c'est 8 milliards</t>
  </si>
  <si>
    <t>c'est 60 milliards</t>
  </si>
  <si>
    <t>c'est 1,4 billion</t>
  </si>
  <si>
    <t>c'est 1,9 billion</t>
  </si>
  <si>
    <t>11 personnes en situation de surendettement/crise</t>
  </si>
  <si>
    <t>12 risques élevés de crise</t>
  </si>
  <si>
    <t>0 faible risque</t>
  </si>
  <si>
    <t>aucun risque</t>
  </si>
  <si>
    <t>1 aucune donnée</t>
  </si>
  <si>
    <t>Sur 43 pays africains à revenu faible et intermédiaire de la tranche inférieure étudiés</t>
  </si>
  <si>
    <t>18 ans à risque modéré</t>
  </si>
  <si>
    <t>28 = Les remboursements de dettes font plus que doubler les dépenses de santé</t>
  </si>
  <si>
    <t>6 = Les remboursements de la dette dépassent les dépenses de santé</t>
  </si>
  <si>
    <t>7 = La dette et les dépenses de santé sont à peu près égales</t>
  </si>
  <si>
    <t>0 = Les dépenses de santé dépassent le service de la dette</t>
  </si>
  <si>
    <t>2 = aucune donnée</t>
  </si>
  <si>
    <t>7 = Les remboursements de la dette représentent plus du double des dépenses consacrées à l'éducation</t>
  </si>
  <si>
    <t>16 = Les remboursements de la dette dépassent les dépenses consacrées à l'éducation</t>
  </si>
  <si>
    <t>11 = les dépenses consacrées à l'éducation dépassent les dépenses liées à la dette, mais sont inférieures à 20 %</t>
  </si>
  <si>
    <t>4 = les dépenses consacrées à l'éducation dépassent le service de la dette et sont supérieures à 20 % de la référence</t>
  </si>
  <si>
    <t>5 = données insuffisantes</t>
  </si>
  <si>
    <t>60 % des pays disposant de données dépensent plus pour la dette que pour l'éducation</t>
  </si>
  <si>
    <t>Seuls 10 % des pays atteignent l’objectif largement reconnu de consacrer 20 % de leurs revenus à l’éducation</t>
  </si>
  <si>
    <r>
      <rPr>
        <b/>
        <sz val="11"/>
        <color indexed="8"/>
        <rFont val="Aptos Narrow"/>
        <family val="2"/>
      </rPr>
      <t>PAYS</t>
    </r>
    <r>
      <rPr>
        <sz val="11"/>
        <color theme="1"/>
        <rFont val="Aptos Narrow"/>
        <family val="2"/>
        <scheme val="minor"/>
      </rPr>
      <t xml:space="preserve"> - Pays africains à faible revenu (PFR) et à revenu intermédiaire de la tranche inférieure (PRITI)</t>
    </r>
  </si>
  <si>
    <t>2,5 milliards par an</t>
  </si>
  <si>
    <t>c'est 6 pays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</si>
</sst>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>
    <font>
      <sz val="11"/>
      <color theme="1"/>
      <name val="Aptos Narrow"/>
      <family val="2"/>
      <scheme val="minor"/>
    </font>
    <font>
      <b/>
      <sz val="11"/>
      <color indexed="8"/>
      <name val="Aptos Narrow"/>
      <family val="2"/>
    </font>
    <font>
      <u/>
      <sz val="11"/>
      <color indexed="49"/>
      <name val="Aptos Narrow"/>
      <family val="2"/>
    </font>
    <font>
      <u/>
      <sz val="11"/>
      <name val="Aptos Narrow"/>
      <family val="2"/>
    </font>
    <font>
      <u/>
      <sz val="11"/>
      <color theme="1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9"/>
      <color theme="1"/>
      <name val="Aptos Narrow"/>
      <family val="2"/>
      <scheme val="minor"/>
    </font>
    <font>
      <sz val="11"/>
      <name val="Aptos Narrow"/>
      <family val="2"/>
      <scheme val="minor"/>
    </font>
    <font>
      <u/>
      <sz val="11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1">
    <xf numFmtId="0" fontId="0" fillId="0" borderId="0" xfId="0"/>
    <xf numFmtId="0" fontId="0" fillId="0" borderId="0" xfId="0" applyAlignment="1">
      <alignment wrapText="1"/>
    </xf>
    <xf numFmtId="0" fontId="4" fillId="0" borderId="0" xfId="1" applyAlignment="1">
      <alignment wrapText="1"/>
    </xf>
    <xf numFmtId="0" fontId="6" fillId="0" borderId="0" xfId="0" applyFont="1" applyAlignment="1">
      <alignment vertical="center"/>
    </xf>
    <xf numFmtId="0" fontId="0" fillId="0" borderId="0" xfId="0" applyAlignment="1">
      <alignment vertical="top" wrapText="1"/>
    </xf>
    <xf numFmtId="0" fontId="4" fillId="0" borderId="0" xfId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7" fillId="0" borderId="0" xfId="0" applyFont="1" applyAlignment="1">
      <alignment vertical="center" wrapText="1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3" fontId="0" fillId="0" borderId="0" xfId="0" applyNumberFormat="1"/>
    <xf numFmtId="4" fontId="0" fillId="0" borderId="0" xfId="0" applyNumberFormat="1"/>
    <xf numFmtId="3" fontId="5" fillId="0" borderId="0" xfId="0" applyNumberFormat="1" applyFont="1"/>
    <xf numFmtId="0" fontId="5" fillId="0" borderId="0" xfId="0" applyFont="1" applyAlignment="1">
      <alignment wrapText="1"/>
    </xf>
    <xf numFmtId="3" fontId="5" fillId="0" borderId="0" xfId="0" applyNumberFormat="1" applyFont="1" applyAlignment="1">
      <alignment horizontal="left" vertical="top" wrapText="1"/>
    </xf>
    <xf numFmtId="164" fontId="0" fillId="0" borderId="0" xfId="0" applyNumberFormat="1"/>
    <xf numFmtId="164" fontId="0" fillId="2" borderId="0" xfId="0" applyNumberFormat="1" applyFill="1"/>
    <xf numFmtId="164" fontId="0" fillId="4" borderId="0" xfId="0" applyNumberFormat="1" applyFill="1"/>
    <xf numFmtId="164" fontId="0" fillId="9" borderId="0" xfId="0" applyNumberFormat="1" applyFill="1"/>
    <xf numFmtId="164" fontId="0" fillId="10" borderId="0" xfId="0" applyNumberFormat="1" applyFill="1"/>
    <xf numFmtId="0" fontId="8" fillId="2" borderId="0" xfId="0" applyFont="1" applyFill="1" applyAlignment="1">
      <alignment wrapText="1"/>
    </xf>
    <xf numFmtId="0" fontId="8" fillId="4" borderId="0" xfId="0" applyFont="1" applyFill="1" applyAlignment="1">
      <alignment wrapText="1"/>
    </xf>
    <xf numFmtId="0" fontId="8" fillId="6" borderId="0" xfId="0" applyFont="1" applyFill="1" applyAlignment="1">
      <alignment wrapText="1"/>
    </xf>
    <xf numFmtId="0" fontId="8" fillId="8" borderId="0" xfId="0" applyFont="1" applyFill="1" applyAlignment="1">
      <alignment wrapText="1"/>
    </xf>
    <xf numFmtId="0" fontId="8" fillId="3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/>
    <xf numFmtId="4" fontId="0" fillId="8" borderId="0" xfId="0" applyNumberFormat="1" applyFill="1"/>
    <xf numFmtId="4" fontId="0" fillId="10" borderId="0" xfId="0" applyNumberFormat="1" applyFill="1"/>
    <xf numFmtId="4" fontId="0" fillId="6" borderId="0" xfId="0" applyNumberFormat="1" applyFill="1"/>
    <xf numFmtId="3" fontId="0" fillId="2" borderId="0" xfId="0" applyNumberFormat="1" applyFill="1"/>
    <xf numFmtId="4" fontId="0" fillId="2" borderId="0" xfId="0" applyNumberFormat="1" applyFill="1"/>
    <xf numFmtId="4" fontId="0" fillId="4" borderId="0" xfId="0" applyNumberFormat="1" applyFill="1"/>
    <xf numFmtId="4" fontId="9" fillId="4" borderId="0" xfId="0" applyNumberFormat="1" applyFont="1" applyFill="1"/>
    <xf numFmtId="0" fontId="5" fillId="0" borderId="0" xfId="0" applyFont="1" applyAlignment="1">
      <alignment vertical="top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0" fillId="0" borderId="0" xfId="1" applyFont="1" applyAlignment="1">
      <alignment horizontal="left" vertical="top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8" fillId="0" borderId="0" xfId="0" applyFont="1" applyFill="1" applyAlignment="1">
      <alignment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nature.com/articles/s41893-023-01130-8" TargetMode="External"/><Relationship Id="rId13" Type="http://schemas.openxmlformats.org/officeDocument/2006/relationships/hyperlink" Target="https://databank.worldbank.org/reports.aspx?source=2&amp;series=DT.DOD.DECT.CD&amp;country=" TargetMode="External"/><Relationship Id="rId3" Type="http://schemas.openxmlformats.org/officeDocument/2006/relationships/hyperlink" Target="https://www.worldbank.org/en/programs/debt-toolkit/dsa" TargetMode="External"/><Relationship Id="rId7" Type="http://schemas.openxmlformats.org/officeDocument/2006/relationships/hyperlink" Target="https://cepr.net/international-monetary-fund-lifts-veil-on-surcharges/" TargetMode="External"/><Relationship Id="rId12" Type="http://schemas.openxmlformats.org/officeDocument/2006/relationships/hyperlink" Target="https://databank.worldbank.org/reports.aspx?source=2&amp;series=DT.DOD.DECT.CD&amp;country=" TargetMode="External"/><Relationship Id="rId2" Type="http://schemas.openxmlformats.org/officeDocument/2006/relationships/hyperlink" Target="https://gain.nd.edu/our-work/country-index/rankings/" TargetMode="External"/><Relationship Id="rId1" Type="http://schemas.openxmlformats.org/officeDocument/2006/relationships/hyperlink" Target="https://blogs.worldbank.org/en/opendata/world-bank-country-classifications-by-income-level-for-2024-2025" TargetMode="External"/><Relationship Id="rId6" Type="http://schemas.openxmlformats.org/officeDocument/2006/relationships/hyperlink" Target="https://taxjustice.net/wp-content/uploads/2024/11/State-of-Tax-Justice-2024-English-Tax-Justice-Network.pdf" TargetMode="External"/><Relationship Id="rId11" Type="http://schemas.openxmlformats.org/officeDocument/2006/relationships/hyperlink" Target="https://unesdoc.unesco.org/ark:/48223/pf0000391406/PDF/391406eng.pdf.multi" TargetMode="External"/><Relationship Id="rId5" Type="http://schemas.openxmlformats.org/officeDocument/2006/relationships/hyperlink" Target="https://data.worldbank.org/indicator/DT.TDS.DPPG.CD" TargetMode="External"/><Relationship Id="rId10" Type="http://schemas.openxmlformats.org/officeDocument/2006/relationships/hyperlink" Target="https://apps.who.int/gho/data/view.main.GHEDGGHEDGGESHA2011v?lang=en" TargetMode="External"/><Relationship Id="rId4" Type="http://schemas.openxmlformats.org/officeDocument/2006/relationships/hyperlink" Target="https://www.nature.com/articles/s41893-023-01130-8" TargetMode="External"/><Relationship Id="rId9" Type="http://schemas.openxmlformats.org/officeDocument/2006/relationships/hyperlink" Target="https://data.debtjustice.org.u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2"/>
  <sheetViews>
    <sheetView tabSelected="1" view="pageBreakPreview" topLeftCell="G1" zoomScale="90" zoomScaleNormal="100" zoomScaleSheetLayoutView="90" workbookViewId="0"/>
  </sheetViews>
  <sheetFormatPr baseColWidth="10" defaultRowHeight="15"/>
  <cols>
    <col min="1" max="1" width="16.83203125" customWidth="1"/>
    <col min="2" max="2" width="15.1640625" customWidth="1"/>
    <col min="3" max="3" width="14.1640625" customWidth="1"/>
    <col min="4" max="4" width="17.5" style="45" customWidth="1"/>
    <col min="5" max="5" width="16.5" customWidth="1"/>
    <col min="6" max="6" width="17.1640625" style="45" customWidth="1"/>
    <col min="7" max="7" width="19.5" customWidth="1"/>
    <col min="8" max="8" width="20.5" customWidth="1"/>
    <col min="9" max="9" width="24.1640625" customWidth="1"/>
    <col min="10" max="10" width="20.83203125" style="45" customWidth="1"/>
    <col min="11" max="11" width="23.83203125" style="89" customWidth="1"/>
    <col min="12" max="12" width="18.83203125" customWidth="1"/>
    <col min="13" max="13" width="21.33203125" customWidth="1"/>
    <col min="14" max="15" width="24.6640625" customWidth="1"/>
    <col min="16" max="16" width="22.6640625" customWidth="1"/>
    <col min="17" max="17" width="21.6640625" customWidth="1"/>
    <col min="18" max="18" width="15.6640625" customWidth="1"/>
    <col min="19" max="19" width="13.6640625" customWidth="1"/>
    <col min="20" max="20" width="18.33203125" customWidth="1"/>
    <col min="21" max="256" width="8.83203125" customWidth="1"/>
  </cols>
  <sheetData>
    <row r="1" spans="1:25" ht="169.5" customHeight="1">
      <c r="A1" s="6" t="s">
        <v>120</v>
      </c>
      <c r="B1" s="6" t="s">
        <v>82</v>
      </c>
      <c r="C1" s="6" t="s">
        <v>83</v>
      </c>
      <c r="D1" s="6" t="s">
        <v>81</v>
      </c>
      <c r="E1" s="6" t="s">
        <v>80</v>
      </c>
      <c r="F1" s="6" t="s">
        <v>79</v>
      </c>
      <c r="G1" s="6" t="s">
        <v>75</v>
      </c>
      <c r="H1" s="6" t="s">
        <v>77</v>
      </c>
      <c r="I1" s="6" t="s">
        <v>76</v>
      </c>
      <c r="J1" s="6" t="s">
        <v>74</v>
      </c>
      <c r="K1" s="6" t="s">
        <v>78</v>
      </c>
      <c r="L1" s="6" t="s">
        <v>72</v>
      </c>
      <c r="M1" s="6" t="s">
        <v>73</v>
      </c>
      <c r="N1" s="6" t="s">
        <v>84</v>
      </c>
      <c r="O1" s="6" t="s">
        <v>85</v>
      </c>
      <c r="P1" s="6" t="s">
        <v>86</v>
      </c>
      <c r="Q1" s="6" t="s">
        <v>87</v>
      </c>
      <c r="R1" s="4" t="s">
        <v>88</v>
      </c>
      <c r="S1" s="4" t="s">
        <v>58</v>
      </c>
      <c r="T1" s="4" t="s">
        <v>59</v>
      </c>
      <c r="U1" s="4"/>
      <c r="V1" s="1"/>
      <c r="W1" s="1"/>
      <c r="X1" s="1"/>
      <c r="Y1" s="1"/>
    </row>
    <row r="2" spans="1:25" ht="122" customHeight="1">
      <c r="A2" s="5" t="s">
        <v>0</v>
      </c>
      <c r="B2" s="5" t="s">
        <v>1</v>
      </c>
      <c r="C2" s="5" t="s">
        <v>50</v>
      </c>
      <c r="D2" s="6" t="s">
        <v>66</v>
      </c>
      <c r="E2" s="5" t="s">
        <v>65</v>
      </c>
      <c r="F2" s="5" t="s">
        <v>67</v>
      </c>
      <c r="G2" s="5" t="s">
        <v>89</v>
      </c>
      <c r="H2" s="5" t="s">
        <v>90</v>
      </c>
      <c r="I2" s="5" t="s">
        <v>2</v>
      </c>
      <c r="J2" s="5" t="s">
        <v>65</v>
      </c>
      <c r="K2" s="46" t="s">
        <v>70</v>
      </c>
      <c r="L2" s="6" t="s">
        <v>68</v>
      </c>
      <c r="M2" s="6" t="s">
        <v>69</v>
      </c>
      <c r="N2" s="5" t="s">
        <v>55</v>
      </c>
      <c r="O2" s="5" t="s">
        <v>56</v>
      </c>
      <c r="P2" s="5" t="s">
        <v>60</v>
      </c>
      <c r="Q2" s="5" t="s">
        <v>63</v>
      </c>
      <c r="R2" s="5" t="s">
        <v>54</v>
      </c>
      <c r="S2" s="6" t="s">
        <v>62</v>
      </c>
      <c r="T2" s="6" t="s">
        <v>62</v>
      </c>
      <c r="U2" s="1"/>
      <c r="V2" s="1"/>
      <c r="W2" s="1"/>
      <c r="X2" s="1"/>
      <c r="Y2" s="1"/>
    </row>
    <row r="3" spans="1:25">
      <c r="A3" s="7"/>
      <c r="B3" s="5"/>
      <c r="C3" s="5"/>
      <c r="D3" s="2"/>
      <c r="E3" s="2"/>
      <c r="F3" s="2"/>
      <c r="G3" s="2"/>
      <c r="H3" s="5"/>
      <c r="I3" s="2"/>
      <c r="J3" s="2"/>
      <c r="K3" s="2"/>
      <c r="L3" s="2"/>
      <c r="M3" s="6"/>
      <c r="N3" s="6"/>
      <c r="O3" s="6"/>
      <c r="P3" s="6"/>
      <c r="Q3" s="2"/>
      <c r="R3" s="1"/>
      <c r="S3" s="1"/>
      <c r="T3" s="1"/>
      <c r="U3" s="1"/>
      <c r="V3" s="1"/>
      <c r="W3" s="1"/>
      <c r="X3" s="1"/>
      <c r="Y3" s="1"/>
    </row>
    <row r="4" spans="1:25">
      <c r="A4" s="3" t="s">
        <v>3</v>
      </c>
      <c r="B4" s="10">
        <v>162</v>
      </c>
      <c r="C4" s="11" t="s">
        <v>47</v>
      </c>
      <c r="D4" s="45">
        <v>4900139222.6000004</v>
      </c>
      <c r="E4" s="16">
        <v>632346311</v>
      </c>
      <c r="F4" s="16">
        <f t="shared" ref="F4:F24" si="0">SUM(D4:E4)</f>
        <v>5532485533.6000004</v>
      </c>
      <c r="G4" s="16">
        <v>820000000000</v>
      </c>
      <c r="H4" s="16">
        <v>1100000000000</v>
      </c>
      <c r="I4" s="16">
        <v>230033179</v>
      </c>
      <c r="J4" s="47">
        <v>27800248.5</v>
      </c>
      <c r="K4" s="16">
        <f t="shared" ref="K4:K24" si="1">SUM(I4,J4)</f>
        <v>257833427.5</v>
      </c>
      <c r="L4" s="16">
        <f t="shared" ref="L4:L24" si="2">G4/25</f>
        <v>32800000000</v>
      </c>
      <c r="M4" s="16">
        <v>44000000000</v>
      </c>
      <c r="N4" s="25">
        <v>8.6999999999999993</v>
      </c>
      <c r="O4" s="17">
        <v>9.84</v>
      </c>
      <c r="P4" s="33">
        <v>21.9</v>
      </c>
      <c r="Q4" s="16">
        <v>11900000</v>
      </c>
    </row>
    <row r="5" spans="1:25">
      <c r="A5" s="3" t="s">
        <v>4</v>
      </c>
      <c r="B5" s="9">
        <v>174</v>
      </c>
      <c r="C5" s="10" t="s">
        <v>46</v>
      </c>
      <c r="D5" s="45">
        <v>607085974.89999998</v>
      </c>
      <c r="E5" s="16">
        <v>435441543</v>
      </c>
      <c r="F5" s="16">
        <f t="shared" si="0"/>
        <v>1042527517.9</v>
      </c>
      <c r="G5" s="16">
        <v>480000000000</v>
      </c>
      <c r="H5" s="16">
        <v>660000000000</v>
      </c>
      <c r="I5" s="16">
        <v>27134797</v>
      </c>
      <c r="J5" s="48">
        <v>17299948.300000001</v>
      </c>
      <c r="K5" s="16">
        <f t="shared" si="1"/>
        <v>44434745.299999997</v>
      </c>
      <c r="L5" s="16">
        <f t="shared" si="2"/>
        <v>19200000000</v>
      </c>
      <c r="M5" s="16">
        <f>H5/25</f>
        <v>26400000000</v>
      </c>
      <c r="N5" s="25">
        <v>6.6</v>
      </c>
      <c r="O5" s="17">
        <v>7.33</v>
      </c>
      <c r="P5" s="33">
        <v>20.64</v>
      </c>
      <c r="Q5" s="16">
        <v>1200000</v>
      </c>
    </row>
    <row r="6" spans="1:25">
      <c r="A6" s="3" t="s">
        <v>5</v>
      </c>
      <c r="B6" s="9">
        <v>186</v>
      </c>
      <c r="C6" s="10" t="s">
        <v>46</v>
      </c>
      <c r="D6" s="45">
        <v>442796838</v>
      </c>
      <c r="E6" s="16">
        <v>504139050</v>
      </c>
      <c r="F6" s="16">
        <f t="shared" si="0"/>
        <v>946935888</v>
      </c>
      <c r="G6" s="16">
        <v>200000000000</v>
      </c>
      <c r="H6" s="16">
        <v>270000000000</v>
      </c>
      <c r="I6" s="16">
        <v>6538661</v>
      </c>
      <c r="J6" s="49">
        <v>31499566.600000001</v>
      </c>
      <c r="K6" s="16">
        <f t="shared" si="1"/>
        <v>38038227.600000001</v>
      </c>
      <c r="L6" s="16">
        <f t="shared" si="2"/>
        <v>8000000000</v>
      </c>
      <c r="M6" s="16">
        <f>H6/25</f>
        <v>10800000000</v>
      </c>
      <c r="N6" s="22">
        <v>13.9</v>
      </c>
      <c r="O6" s="17">
        <v>6.42</v>
      </c>
      <c r="P6" s="39">
        <v>10.74</v>
      </c>
      <c r="Q6" s="16">
        <v>1700000</v>
      </c>
    </row>
    <row r="7" spans="1:25">
      <c r="A7" s="3" t="s">
        <v>6</v>
      </c>
      <c r="B7" s="9">
        <v>187</v>
      </c>
      <c r="C7" s="10" t="s">
        <v>46</v>
      </c>
      <c r="D7" s="45">
        <v>2215097557.1999998</v>
      </c>
      <c r="E7" s="16">
        <v>964325006</v>
      </c>
      <c r="F7" s="16">
        <f t="shared" si="0"/>
        <v>3179422563.1999998</v>
      </c>
      <c r="G7" s="16">
        <v>630000000000</v>
      </c>
      <c r="H7" s="16">
        <v>860000000000</v>
      </c>
      <c r="I7" s="16">
        <v>367485752</v>
      </c>
      <c r="J7" s="50">
        <v>49179718.799999997</v>
      </c>
      <c r="K7" s="16">
        <f t="shared" si="1"/>
        <v>416665470.80000001</v>
      </c>
      <c r="L7" s="16">
        <f t="shared" si="2"/>
        <v>25200000000</v>
      </c>
      <c r="M7" s="16">
        <f>H7/25</f>
        <v>34400000000</v>
      </c>
      <c r="N7" s="22">
        <v>14.8</v>
      </c>
      <c r="O7" s="17">
        <v>4.87</v>
      </c>
      <c r="P7" s="34">
        <v>16.72</v>
      </c>
      <c r="Q7" s="16">
        <v>69000000</v>
      </c>
    </row>
    <row r="8" spans="1:25">
      <c r="A8" s="3" t="s">
        <v>7</v>
      </c>
      <c r="B8" s="9">
        <v>184</v>
      </c>
      <c r="C8" s="11" t="s">
        <v>47</v>
      </c>
      <c r="D8" s="45">
        <v>6467510546</v>
      </c>
      <c r="E8" s="16">
        <v>3997330077</v>
      </c>
      <c r="F8" s="16">
        <f t="shared" si="0"/>
        <v>10464840623</v>
      </c>
      <c r="G8" s="16">
        <v>3500000000000</v>
      </c>
      <c r="H8" s="16">
        <v>4800000000000</v>
      </c>
      <c r="I8" s="16">
        <v>399174296</v>
      </c>
      <c r="J8" s="51">
        <v>78179277.400000006</v>
      </c>
      <c r="K8" s="16">
        <f t="shared" si="1"/>
        <v>477353573.39999998</v>
      </c>
      <c r="L8" s="16">
        <f t="shared" si="2"/>
        <v>140000000000</v>
      </c>
      <c r="M8" s="16">
        <f>H8/25</f>
        <v>192000000000</v>
      </c>
      <c r="N8" s="23">
        <v>7.8</v>
      </c>
      <c r="O8" s="17">
        <v>4.34</v>
      </c>
      <c r="P8" s="35">
        <v>18.41</v>
      </c>
      <c r="Q8" s="16">
        <v>90600000</v>
      </c>
    </row>
    <row r="9" spans="1:25">
      <c r="A9" s="3" t="s">
        <v>8</v>
      </c>
      <c r="B9" s="9">
        <v>185</v>
      </c>
      <c r="C9" s="9" t="s">
        <v>53</v>
      </c>
      <c r="D9" s="45">
        <v>628285476.20000005</v>
      </c>
      <c r="E9" s="17">
        <v>40784071</v>
      </c>
      <c r="F9" s="16">
        <f t="shared" si="0"/>
        <v>669069547.20000005</v>
      </c>
      <c r="G9" s="17">
        <v>140000000</v>
      </c>
      <c r="H9" s="16">
        <v>190000000000</v>
      </c>
      <c r="I9" s="16">
        <v>15909396</v>
      </c>
      <c r="J9" s="52">
        <v>1550165</v>
      </c>
      <c r="K9" s="16">
        <f t="shared" si="1"/>
        <v>17459561</v>
      </c>
      <c r="L9" s="16">
        <f t="shared" si="2"/>
        <v>5600000</v>
      </c>
      <c r="M9" s="16">
        <f>H9/25</f>
        <v>7600000000</v>
      </c>
      <c r="N9" s="21" t="s">
        <v>49</v>
      </c>
      <c r="O9" s="17">
        <v>2.35</v>
      </c>
      <c r="P9" s="17" t="s">
        <v>49</v>
      </c>
      <c r="Q9" s="16">
        <v>800000</v>
      </c>
    </row>
    <row r="10" spans="1:25">
      <c r="A10" s="3" t="s">
        <v>9</v>
      </c>
      <c r="B10" s="10">
        <v>155</v>
      </c>
      <c r="C10" s="9" t="s">
        <v>48</v>
      </c>
      <c r="D10" s="45">
        <v>31914034150.400002</v>
      </c>
      <c r="E10" s="16">
        <v>1161232457</v>
      </c>
      <c r="F10" s="16">
        <f t="shared" si="0"/>
        <v>33075266607.400002</v>
      </c>
      <c r="G10" s="16"/>
      <c r="H10" t="s">
        <v>49</v>
      </c>
      <c r="I10" s="16">
        <v>1413618591</v>
      </c>
      <c r="J10" s="53">
        <v>144805689.90000001</v>
      </c>
      <c r="K10" s="16">
        <f t="shared" si="1"/>
        <v>1558424280.9000001</v>
      </c>
      <c r="L10" s="16">
        <f t="shared" si="2"/>
        <v>0</v>
      </c>
      <c r="M10" s="16"/>
      <c r="N10" s="25">
        <v>6</v>
      </c>
      <c r="O10" s="17">
        <v>7.1</v>
      </c>
      <c r="P10" s="33">
        <v>23.01</v>
      </c>
      <c r="Q10" s="16">
        <v>213300000</v>
      </c>
    </row>
    <row r="11" spans="1:25">
      <c r="A11" s="3" t="s">
        <v>10</v>
      </c>
      <c r="B11" s="10">
        <v>151</v>
      </c>
      <c r="C11" s="10" t="s">
        <v>46</v>
      </c>
      <c r="D11" s="45">
        <v>982634486.89999998</v>
      </c>
      <c r="E11" s="16">
        <v>251088094</v>
      </c>
      <c r="F11" s="16">
        <f t="shared" si="0"/>
        <v>1233722580.9000001</v>
      </c>
      <c r="G11" s="16">
        <v>87000000000</v>
      </c>
      <c r="H11" s="16">
        <v>120000000000</v>
      </c>
      <c r="I11" s="16">
        <v>39750732</v>
      </c>
      <c r="J11" s="54">
        <v>9953340.0999999996</v>
      </c>
      <c r="K11" s="16">
        <f t="shared" si="1"/>
        <v>49704072.100000001</v>
      </c>
      <c r="L11" s="16">
        <f t="shared" si="2"/>
        <v>3480000000</v>
      </c>
      <c r="M11" s="16">
        <f>H11/25</f>
        <v>4800000000</v>
      </c>
      <c r="N11" s="22">
        <v>23</v>
      </c>
      <c r="O11" s="17">
        <v>7.54</v>
      </c>
      <c r="P11" s="38">
        <v>14.48</v>
      </c>
      <c r="Q11" s="16">
        <v>10900000</v>
      </c>
    </row>
    <row r="12" spans="1:25">
      <c r="A12" s="3" t="s">
        <v>11</v>
      </c>
      <c r="B12" s="9">
        <v>182</v>
      </c>
      <c r="C12" s="10" t="s">
        <v>46</v>
      </c>
      <c r="D12" s="45">
        <v>1018181455</v>
      </c>
      <c r="E12" s="16">
        <v>108381409</v>
      </c>
      <c r="F12" s="16">
        <f t="shared" si="0"/>
        <v>1126562864</v>
      </c>
      <c r="G12" s="16"/>
      <c r="H12" t="s">
        <v>49</v>
      </c>
      <c r="I12" s="16">
        <v>44962065</v>
      </c>
      <c r="J12" s="55">
        <v>7171847.7999999998</v>
      </c>
      <c r="K12" s="16">
        <f t="shared" si="1"/>
        <v>52133912.799999997</v>
      </c>
      <c r="L12" s="16">
        <f t="shared" si="2"/>
        <v>0</v>
      </c>
      <c r="M12" s="16"/>
      <c r="N12" s="22">
        <v>23.7</v>
      </c>
      <c r="O12" s="17">
        <v>4.5999999999999996</v>
      </c>
      <c r="P12" s="17" t="s">
        <v>49</v>
      </c>
      <c r="Q12" s="16">
        <v>1500000</v>
      </c>
    </row>
    <row r="13" spans="1:25">
      <c r="A13" s="3" t="s">
        <v>12</v>
      </c>
      <c r="B13" s="10">
        <v>167</v>
      </c>
      <c r="C13" s="11" t="s">
        <v>47</v>
      </c>
      <c r="D13" s="45">
        <v>1274045820.7</v>
      </c>
      <c r="E13" s="16">
        <v>726948775</v>
      </c>
      <c r="F13" s="16">
        <f t="shared" si="0"/>
        <v>2000994595.7</v>
      </c>
      <c r="G13" s="16">
        <v>180000000000</v>
      </c>
      <c r="H13" s="16">
        <v>250000000000</v>
      </c>
      <c r="I13" s="16">
        <v>34731570</v>
      </c>
      <c r="J13" s="56">
        <v>55399055.600000001</v>
      </c>
      <c r="K13" s="16">
        <f t="shared" si="1"/>
        <v>90130625.599999994</v>
      </c>
      <c r="L13" s="16">
        <f t="shared" si="2"/>
        <v>7200000000</v>
      </c>
      <c r="M13" s="16">
        <f t="shared" ref="M13:M21" si="3">H13/25</f>
        <v>10000000000</v>
      </c>
      <c r="N13" s="22">
        <v>8.4</v>
      </c>
      <c r="O13" s="17">
        <v>3.66</v>
      </c>
      <c r="P13" s="35">
        <v>11.73</v>
      </c>
      <c r="Q13" s="16">
        <v>947900000</v>
      </c>
    </row>
    <row r="14" spans="1:25">
      <c r="A14" s="3" t="s">
        <v>13</v>
      </c>
      <c r="B14" s="9">
        <v>178</v>
      </c>
      <c r="C14" s="11" t="s">
        <v>47</v>
      </c>
      <c r="D14" s="45">
        <v>4482340747.6999998</v>
      </c>
      <c r="E14" s="16">
        <v>134353315</v>
      </c>
      <c r="F14" s="16">
        <f t="shared" si="0"/>
        <v>4616694062.6999998</v>
      </c>
      <c r="G14" s="16">
        <v>1100000000000</v>
      </c>
      <c r="H14" s="16">
        <v>1400000000000</v>
      </c>
      <c r="I14" s="16">
        <v>177570163</v>
      </c>
      <c r="J14" s="57">
        <v>67532231.799999997</v>
      </c>
      <c r="K14" s="16">
        <f t="shared" si="1"/>
        <v>245102394.80000001</v>
      </c>
      <c r="L14" s="16">
        <f t="shared" si="2"/>
        <v>44000000000</v>
      </c>
      <c r="M14" s="16">
        <f t="shared" si="3"/>
        <v>56000000000</v>
      </c>
      <c r="N14" s="22">
        <v>15</v>
      </c>
      <c r="O14" s="17">
        <v>5.27</v>
      </c>
      <c r="P14" s="35">
        <v>13.85</v>
      </c>
      <c r="Q14" s="16">
        <v>25400000</v>
      </c>
    </row>
    <row r="15" spans="1:25">
      <c r="A15" s="3" t="s">
        <v>14</v>
      </c>
      <c r="B15" s="10">
        <v>167</v>
      </c>
      <c r="C15" s="9" t="s">
        <v>48</v>
      </c>
      <c r="D15" s="45">
        <v>2876075400.8000002</v>
      </c>
      <c r="E15" s="16">
        <v>714608098</v>
      </c>
      <c r="F15" s="16">
        <f t="shared" si="0"/>
        <v>3590683498.8000002</v>
      </c>
      <c r="G15" s="16">
        <v>750000000000</v>
      </c>
      <c r="H15" s="16">
        <v>1000000000000</v>
      </c>
      <c r="I15" s="16">
        <v>110017154</v>
      </c>
      <c r="J15" s="59">
        <v>40009465.5</v>
      </c>
      <c r="K15" s="16">
        <f t="shared" si="1"/>
        <v>150026619.5</v>
      </c>
      <c r="L15" s="16">
        <f t="shared" si="2"/>
        <v>30000000000</v>
      </c>
      <c r="M15" s="16">
        <f t="shared" si="3"/>
        <v>40000000000</v>
      </c>
      <c r="N15" s="22">
        <v>25.4</v>
      </c>
      <c r="O15" s="17">
        <v>5.76</v>
      </c>
      <c r="P15" s="17" t="s">
        <v>49</v>
      </c>
      <c r="Q15" s="16">
        <v>51300000</v>
      </c>
    </row>
    <row r="16" spans="1:25">
      <c r="A16" s="3" t="s">
        <v>15</v>
      </c>
      <c r="B16" s="9">
        <v>180</v>
      </c>
      <c r="C16" s="11" t="s">
        <v>47</v>
      </c>
      <c r="D16" s="45">
        <v>5540991604.5</v>
      </c>
      <c r="E16" s="16">
        <v>850776826</v>
      </c>
      <c r="F16" s="16">
        <f t="shared" si="0"/>
        <v>6391768430.5</v>
      </c>
      <c r="G16" s="16">
        <v>790000000000</v>
      </c>
      <c r="H16" s="16">
        <v>1100000000000</v>
      </c>
      <c r="I16" s="16">
        <v>306268360</v>
      </c>
      <c r="J16" s="58">
        <v>49514565.100000001</v>
      </c>
      <c r="K16" s="16">
        <f t="shared" si="1"/>
        <v>355782925.10000002</v>
      </c>
      <c r="L16" s="16">
        <f t="shared" si="2"/>
        <v>31600000000</v>
      </c>
      <c r="M16" s="16">
        <f t="shared" si="3"/>
        <v>44000000000</v>
      </c>
      <c r="N16" s="22">
        <v>10.5</v>
      </c>
      <c r="O16" s="17">
        <v>4.96</v>
      </c>
      <c r="P16" s="35">
        <v>18.190000000000001</v>
      </c>
      <c r="Q16" s="16">
        <v>12800000</v>
      </c>
    </row>
    <row r="17" spans="1:18">
      <c r="A17" s="3" t="s">
        <v>16</v>
      </c>
      <c r="B17" s="10">
        <v>153</v>
      </c>
      <c r="C17" s="10" t="s">
        <v>46</v>
      </c>
      <c r="D17" s="45">
        <v>9523920082.7999992</v>
      </c>
      <c r="E17" s="41">
        <v>1070704644.9</v>
      </c>
      <c r="F17" s="16">
        <f t="shared" si="0"/>
        <v>10594624727.699999</v>
      </c>
      <c r="G17" s="16">
        <v>1200000000000</v>
      </c>
      <c r="H17" s="16">
        <v>1600000000000</v>
      </c>
      <c r="I17" s="16">
        <v>581514326</v>
      </c>
      <c r="J17" s="60">
        <v>41918489.799999997</v>
      </c>
      <c r="K17" s="16">
        <f t="shared" si="1"/>
        <v>623432815.79999995</v>
      </c>
      <c r="L17" s="16">
        <f t="shared" si="2"/>
        <v>48000000000</v>
      </c>
      <c r="M17" s="16">
        <f t="shared" si="3"/>
        <v>64000000000</v>
      </c>
      <c r="N17" s="24">
        <v>14.2</v>
      </c>
      <c r="O17" s="17">
        <v>8.15</v>
      </c>
      <c r="P17" s="17" t="s">
        <v>49</v>
      </c>
      <c r="Q17" s="16">
        <v>134600000</v>
      </c>
    </row>
    <row r="18" spans="1:18">
      <c r="A18" s="3" t="s">
        <v>17</v>
      </c>
      <c r="B18" s="9">
        <v>176</v>
      </c>
      <c r="C18" s="11" t="s">
        <v>47</v>
      </c>
      <c r="D18" s="45">
        <v>4833771077.5</v>
      </c>
      <c r="E18" s="16">
        <v>735782327</v>
      </c>
      <c r="F18" s="16">
        <f t="shared" si="0"/>
        <v>5569553404.5</v>
      </c>
      <c r="G18" s="16">
        <v>980000000000</v>
      </c>
      <c r="H18" s="16">
        <v>1300000000000</v>
      </c>
      <c r="I18" s="16">
        <v>147920366</v>
      </c>
      <c r="J18" s="61">
        <v>43283221.899999999</v>
      </c>
      <c r="K18" s="16">
        <f t="shared" si="1"/>
        <v>191203587.90000001</v>
      </c>
      <c r="L18" s="16">
        <f t="shared" si="2"/>
        <v>39200000000</v>
      </c>
      <c r="M18" s="16">
        <f t="shared" si="3"/>
        <v>52000000000</v>
      </c>
      <c r="N18" s="24">
        <v>16.100000000000001</v>
      </c>
      <c r="O18" s="17">
        <v>8.75</v>
      </c>
      <c r="P18" s="38">
        <v>12.37</v>
      </c>
      <c r="Q18" s="16">
        <v>16300000</v>
      </c>
    </row>
    <row r="19" spans="1:18">
      <c r="A19" s="3" t="s">
        <v>18</v>
      </c>
      <c r="B19" s="12">
        <v>126</v>
      </c>
      <c r="C19" s="11" t="s">
        <v>47</v>
      </c>
      <c r="D19" s="45">
        <v>7230880896.6000004</v>
      </c>
      <c r="E19" s="16">
        <v>813435479</v>
      </c>
      <c r="F19" s="16">
        <f t="shared" si="0"/>
        <v>8044316375.6000004</v>
      </c>
      <c r="G19" s="16">
        <v>500000000000</v>
      </c>
      <c r="H19" s="16">
        <v>680000000000</v>
      </c>
      <c r="I19" s="16">
        <v>304308571</v>
      </c>
      <c r="J19" s="62">
        <v>55461755.899999999</v>
      </c>
      <c r="K19" s="16">
        <f t="shared" si="1"/>
        <v>359770326.89999998</v>
      </c>
      <c r="L19" s="16">
        <f t="shared" si="2"/>
        <v>20000000000</v>
      </c>
      <c r="M19" s="16">
        <f t="shared" si="3"/>
        <v>27200000000</v>
      </c>
      <c r="N19" s="24">
        <v>10.199999999999999</v>
      </c>
      <c r="O19" s="17">
        <v>9.4700000000000006</v>
      </c>
      <c r="P19" s="34">
        <v>12.5</v>
      </c>
      <c r="Q19" s="16">
        <v>30100000</v>
      </c>
    </row>
    <row r="20" spans="1:18">
      <c r="A20" s="3" t="s">
        <v>19</v>
      </c>
      <c r="B20" s="9">
        <v>179</v>
      </c>
      <c r="C20" s="10" t="s">
        <v>46</v>
      </c>
      <c r="D20" s="45">
        <v>1344715324.0999999</v>
      </c>
      <c r="E20" s="16">
        <v>880219765</v>
      </c>
      <c r="F20" s="16">
        <f t="shared" si="0"/>
        <v>2224935089.0999999</v>
      </c>
      <c r="G20" s="16">
        <v>300000000000</v>
      </c>
      <c r="H20" s="16">
        <v>410000000000</v>
      </c>
      <c r="I20" s="16">
        <v>70217332</v>
      </c>
      <c r="J20" s="63">
        <v>75468489.599999994</v>
      </c>
      <c r="K20" s="16">
        <f t="shared" si="1"/>
        <v>145685821.59999999</v>
      </c>
      <c r="L20" s="16">
        <f t="shared" si="2"/>
        <v>12000000000</v>
      </c>
      <c r="M20" s="16">
        <f t="shared" si="3"/>
        <v>16400000000</v>
      </c>
      <c r="N20" s="22">
        <v>15.5</v>
      </c>
      <c r="O20" s="17">
        <v>6.85</v>
      </c>
      <c r="P20" s="38">
        <v>9.1</v>
      </c>
      <c r="Q20" s="16">
        <v>1200000</v>
      </c>
    </row>
    <row r="21" spans="1:18">
      <c r="A21" s="3" t="s">
        <v>20</v>
      </c>
      <c r="B21" s="10">
        <v>164</v>
      </c>
      <c r="C21" s="11" t="s">
        <v>47</v>
      </c>
      <c r="D21" s="45">
        <v>1996933695.0999999</v>
      </c>
      <c r="E21" s="16">
        <v>374635736</v>
      </c>
      <c r="F21" s="16">
        <f t="shared" si="0"/>
        <v>2371569431.0999999</v>
      </c>
      <c r="G21" s="16">
        <v>640000000000</v>
      </c>
      <c r="H21" s="16">
        <v>880000000000</v>
      </c>
      <c r="I21" s="16">
        <v>60017206</v>
      </c>
      <c r="J21" s="64">
        <v>347076877.30000001</v>
      </c>
      <c r="K21" s="16">
        <f t="shared" si="1"/>
        <v>407094083.30000001</v>
      </c>
      <c r="L21" s="16">
        <f t="shared" si="2"/>
        <v>25600000000</v>
      </c>
      <c r="M21" s="16">
        <f t="shared" si="3"/>
        <v>35200000000</v>
      </c>
      <c r="N21" s="21">
        <v>6.2</v>
      </c>
      <c r="O21" s="17" t="s">
        <v>49</v>
      </c>
      <c r="P21" s="38">
        <v>4.2</v>
      </c>
      <c r="Q21" s="16">
        <v>25500000</v>
      </c>
    </row>
    <row r="22" spans="1:18">
      <c r="A22" s="3" t="s">
        <v>21</v>
      </c>
      <c r="B22" s="9">
        <v>183</v>
      </c>
      <c r="C22" s="9" t="s">
        <v>48</v>
      </c>
      <c r="D22" s="45">
        <v>15364548059.5</v>
      </c>
      <c r="E22" s="16">
        <v>2401192744</v>
      </c>
      <c r="F22" s="16">
        <f t="shared" si="0"/>
        <v>17765740803.5</v>
      </c>
      <c r="G22" s="16"/>
      <c r="H22" t="s">
        <v>49</v>
      </c>
      <c r="I22" s="16">
        <v>159511441</v>
      </c>
      <c r="J22" s="65">
        <v>40715177.5</v>
      </c>
      <c r="K22" s="16">
        <f t="shared" si="1"/>
        <v>200226618.5</v>
      </c>
      <c r="L22" s="16">
        <f t="shared" si="2"/>
        <v>0</v>
      </c>
      <c r="M22" s="16"/>
      <c r="N22" s="22">
        <v>41.9</v>
      </c>
      <c r="O22" s="17">
        <v>7.86</v>
      </c>
      <c r="P22" s="17" t="s">
        <v>49</v>
      </c>
      <c r="Q22" s="16">
        <v>4600000</v>
      </c>
    </row>
    <row r="23" spans="1:18">
      <c r="A23" s="3" t="s">
        <v>22</v>
      </c>
      <c r="B23" s="12">
        <v>126</v>
      </c>
      <c r="C23" s="11" t="s">
        <v>47</v>
      </c>
      <c r="D23" s="45">
        <v>2029689483.5</v>
      </c>
      <c r="E23" s="42">
        <v>595137789.5</v>
      </c>
      <c r="F23" s="16">
        <f t="shared" si="0"/>
        <v>2624827273</v>
      </c>
      <c r="G23" s="16">
        <v>300000000000</v>
      </c>
      <c r="H23" s="16">
        <v>410000000000</v>
      </c>
      <c r="I23" s="16">
        <v>175126929</v>
      </c>
      <c r="J23" s="66">
        <v>27554783.5</v>
      </c>
      <c r="K23" s="16">
        <f t="shared" si="1"/>
        <v>202681712.5</v>
      </c>
      <c r="L23" s="16">
        <f t="shared" si="2"/>
        <v>12000000000</v>
      </c>
      <c r="M23" s="16">
        <f>H23/25</f>
        <v>16400000000</v>
      </c>
      <c r="N23" s="22">
        <v>16.2</v>
      </c>
      <c r="O23" s="17">
        <v>2.56</v>
      </c>
      <c r="P23" s="38">
        <v>14.48</v>
      </c>
      <c r="Q23" s="16">
        <v>3600000</v>
      </c>
    </row>
    <row r="24" spans="1:18">
      <c r="A24" s="3" t="s">
        <v>23</v>
      </c>
      <c r="B24" s="10">
        <v>163</v>
      </c>
      <c r="C24" s="11" t="s">
        <v>47</v>
      </c>
      <c r="D24" s="45">
        <v>13158278513.6</v>
      </c>
      <c r="E24" s="43">
        <v>1907267824.0999999</v>
      </c>
      <c r="F24" s="16">
        <f t="shared" si="0"/>
        <v>15065546337.700001</v>
      </c>
      <c r="G24" s="16">
        <v>1700000000000</v>
      </c>
      <c r="H24" s="16">
        <v>2300000000000</v>
      </c>
      <c r="I24" s="16">
        <v>933848821</v>
      </c>
      <c r="J24" s="67">
        <v>26478205.899999999</v>
      </c>
      <c r="K24" s="16">
        <f t="shared" si="1"/>
        <v>960327026.89999998</v>
      </c>
      <c r="L24" s="16">
        <f t="shared" si="2"/>
        <v>68000000000</v>
      </c>
      <c r="M24" s="16">
        <f>H24/25</f>
        <v>92000000000</v>
      </c>
      <c r="N24" s="22">
        <v>14.3</v>
      </c>
      <c r="O24" s="17">
        <v>4.88</v>
      </c>
      <c r="P24" s="38">
        <v>8.48</v>
      </c>
      <c r="Q24" s="16">
        <v>93800000</v>
      </c>
    </row>
    <row r="25" spans="1:18">
      <c r="A25" s="3" t="s">
        <v>24</v>
      </c>
      <c r="B25" s="10">
        <v>160</v>
      </c>
      <c r="C25" s="9" t="s">
        <v>53</v>
      </c>
      <c r="D25" s="45">
        <v>45215431910.099998</v>
      </c>
      <c r="E25" s="16">
        <v>5449429790</v>
      </c>
      <c r="F25" s="16">
        <f t="shared" ref="F25:F46" si="4">SUM(D25:E25)</f>
        <v>50664861700.099998</v>
      </c>
      <c r="G25" s="16">
        <v>1100000000000</v>
      </c>
      <c r="H25" s="16">
        <v>1500000000000</v>
      </c>
      <c r="I25" s="16">
        <v>10625843348</v>
      </c>
      <c r="J25" s="68">
        <v>472054595.89999998</v>
      </c>
      <c r="K25" s="16">
        <f>SUM(I25,J25)</f>
        <v>11097897943.9</v>
      </c>
      <c r="L25" s="16">
        <f t="shared" ref="L25:M28" si="5">G25/25</f>
        <v>44000000000</v>
      </c>
      <c r="M25" s="16">
        <f t="shared" si="5"/>
        <v>60000000000</v>
      </c>
      <c r="N25" s="22">
        <v>64.7</v>
      </c>
      <c r="O25" s="17">
        <v>8.7799999999999994</v>
      </c>
      <c r="P25" s="36">
        <v>13.1</v>
      </c>
      <c r="Q25" s="16">
        <v>162000000</v>
      </c>
      <c r="R25" t="s">
        <v>64</v>
      </c>
    </row>
    <row r="26" spans="1:18">
      <c r="A26" s="3" t="s">
        <v>25</v>
      </c>
      <c r="B26" s="10">
        <v>159</v>
      </c>
      <c r="C26" s="11" t="s">
        <v>47</v>
      </c>
      <c r="D26" s="45">
        <v>7171518906</v>
      </c>
      <c r="E26" s="16">
        <v>1141974132</v>
      </c>
      <c r="F26" s="16">
        <f t="shared" si="4"/>
        <v>8313493038</v>
      </c>
      <c r="G26" s="16">
        <v>440000000000</v>
      </c>
      <c r="H26" s="16">
        <v>600000000000</v>
      </c>
      <c r="I26" s="16">
        <v>792534737</v>
      </c>
      <c r="J26" s="69">
        <v>38052415.5</v>
      </c>
      <c r="K26" s="16">
        <f t="shared" ref="K26:K46" si="6">SUM(I26,J26)</f>
        <v>830587152.5</v>
      </c>
      <c r="L26" s="16">
        <f t="shared" si="5"/>
        <v>17600000000</v>
      </c>
      <c r="M26" s="16">
        <f t="shared" si="5"/>
        <v>24000000000</v>
      </c>
      <c r="N26" s="22">
        <v>31.4</v>
      </c>
      <c r="O26" s="17">
        <v>1.6</v>
      </c>
      <c r="P26" s="38">
        <v>17.190000000000001</v>
      </c>
      <c r="Q26" s="16">
        <v>5000000</v>
      </c>
      <c r="R26" t="s">
        <v>64</v>
      </c>
    </row>
    <row r="27" spans="1:18">
      <c r="A27" s="3" t="s">
        <v>26</v>
      </c>
      <c r="B27" s="14">
        <v>80</v>
      </c>
      <c r="C27" s="11" t="s">
        <v>47</v>
      </c>
      <c r="D27" s="45">
        <v>1933793921.0999999</v>
      </c>
      <c r="E27" s="16">
        <v>110827273</v>
      </c>
      <c r="F27" s="16">
        <f t="shared" si="4"/>
        <v>2044621194.0999999</v>
      </c>
      <c r="G27" s="16">
        <v>16000000000</v>
      </c>
      <c r="H27" s="16">
        <v>22000000000</v>
      </c>
      <c r="I27" s="16">
        <v>134957527</v>
      </c>
      <c r="J27" s="70">
        <v>1626205.8</v>
      </c>
      <c r="K27" s="16">
        <f t="shared" si="6"/>
        <v>136583732.80000001</v>
      </c>
      <c r="L27" s="16">
        <f t="shared" si="5"/>
        <v>640000000</v>
      </c>
      <c r="M27" s="16">
        <f t="shared" si="5"/>
        <v>880000000</v>
      </c>
      <c r="N27" s="24">
        <v>21.8</v>
      </c>
      <c r="O27" s="17">
        <v>15.74</v>
      </c>
      <c r="P27" s="38">
        <v>15.11</v>
      </c>
      <c r="Q27" s="16">
        <v>5000000</v>
      </c>
    </row>
    <row r="28" spans="1:18">
      <c r="A28" s="3" t="s">
        <v>27</v>
      </c>
      <c r="B28" s="10">
        <v>155</v>
      </c>
      <c r="C28" s="10" t="s">
        <v>46</v>
      </c>
      <c r="D28" s="45">
        <v>12025447467.6</v>
      </c>
      <c r="E28" s="16">
        <v>2055437786</v>
      </c>
      <c r="F28" s="16">
        <f t="shared" si="4"/>
        <v>14080885253.6</v>
      </c>
      <c r="G28" s="16">
        <v>930000000000</v>
      </c>
      <c r="H28" s="16">
        <v>1300000000000</v>
      </c>
      <c r="I28" s="16">
        <v>1415171193</v>
      </c>
      <c r="J28" s="71">
        <v>90830064.599999994</v>
      </c>
      <c r="K28" s="16">
        <f t="shared" si="6"/>
        <v>1506001257.5999999</v>
      </c>
      <c r="L28" s="16">
        <f t="shared" si="5"/>
        <v>37200000000</v>
      </c>
      <c r="M28" s="16">
        <f t="shared" si="5"/>
        <v>52000000000</v>
      </c>
      <c r="N28" s="22">
        <v>21</v>
      </c>
      <c r="O28" s="17">
        <v>2.86</v>
      </c>
      <c r="P28" s="38">
        <v>12.77</v>
      </c>
      <c r="Q28" s="16">
        <v>35000000</v>
      </c>
    </row>
    <row r="29" spans="1:18">
      <c r="A29" s="3" t="s">
        <v>28</v>
      </c>
      <c r="B29" s="10">
        <v>167</v>
      </c>
      <c r="C29" s="10" t="s">
        <v>46</v>
      </c>
      <c r="D29" s="45">
        <v>348112436.80000001</v>
      </c>
      <c r="E29" s="16">
        <v>60773606</v>
      </c>
      <c r="F29" s="16">
        <f t="shared" si="4"/>
        <v>408886042.80000001</v>
      </c>
      <c r="G29" s="16"/>
      <c r="H29" t="s">
        <v>49</v>
      </c>
      <c r="I29" s="16">
        <v>10450028</v>
      </c>
      <c r="J29" s="72">
        <v>8447198.5999999996</v>
      </c>
      <c r="K29" s="16">
        <f t="shared" si="6"/>
        <v>18897226.600000001</v>
      </c>
      <c r="L29" s="16">
        <f t="shared" ref="L29:L46" si="7">G29/25</f>
        <v>0</v>
      </c>
      <c r="M29" s="16"/>
      <c r="N29" s="22">
        <v>20.7</v>
      </c>
      <c r="O29" s="17">
        <v>4.72</v>
      </c>
      <c r="P29" s="37">
        <v>10.48</v>
      </c>
      <c r="Q29" s="16">
        <v>500000</v>
      </c>
    </row>
    <row r="30" spans="1:18">
      <c r="A30" s="3" t="s">
        <v>29</v>
      </c>
      <c r="B30" s="9">
        <v>174</v>
      </c>
      <c r="C30" s="9" t="s">
        <v>48</v>
      </c>
      <c r="D30" s="45">
        <v>6864903469.8000002</v>
      </c>
      <c r="E30" s="16">
        <v>706466847</v>
      </c>
      <c r="F30" s="16">
        <f t="shared" si="4"/>
        <v>7571370316.8000002</v>
      </c>
      <c r="G30" s="16">
        <v>180000000000</v>
      </c>
      <c r="H30" s="16">
        <v>250000000000</v>
      </c>
      <c r="I30" s="16">
        <v>399174296</v>
      </c>
      <c r="J30" s="73">
        <v>11985096.800000001</v>
      </c>
      <c r="K30" s="16">
        <f t="shared" si="6"/>
        <v>411159392.80000001</v>
      </c>
      <c r="L30" s="16">
        <f t="shared" si="7"/>
        <v>7200000000</v>
      </c>
      <c r="M30" s="16">
        <f t="shared" ref="M30:M37" si="8">H30/25</f>
        <v>10000000000</v>
      </c>
      <c r="N30" s="22">
        <v>22.5</v>
      </c>
      <c r="O30" s="17">
        <v>8.2200000000000006</v>
      </c>
      <c r="P30" s="38">
        <v>16.63</v>
      </c>
      <c r="Q30" s="16">
        <v>72600000</v>
      </c>
    </row>
    <row r="31" spans="1:18">
      <c r="A31" s="3" t="s">
        <v>30</v>
      </c>
      <c r="B31" s="11">
        <v>134</v>
      </c>
      <c r="C31" s="11" t="s">
        <v>47</v>
      </c>
      <c r="D31" s="45">
        <v>29168830424.099998</v>
      </c>
      <c r="E31" s="44">
        <v>4002292913.1999998</v>
      </c>
      <c r="F31" s="16">
        <f t="shared" si="4"/>
        <v>33171123337.299999</v>
      </c>
      <c r="G31" s="16">
        <v>930000000000</v>
      </c>
      <c r="H31" s="16">
        <v>1300000000000</v>
      </c>
      <c r="I31" s="16">
        <v>2774238389</v>
      </c>
      <c r="J31" s="74">
        <v>434387720.5</v>
      </c>
      <c r="K31" s="16">
        <f t="shared" si="6"/>
        <v>3208626109.5</v>
      </c>
      <c r="L31" s="16">
        <f t="shared" si="7"/>
        <v>37200000000</v>
      </c>
      <c r="M31" s="16">
        <f t="shared" si="8"/>
        <v>52000000000</v>
      </c>
      <c r="N31" s="22">
        <v>29</v>
      </c>
      <c r="O31" s="17">
        <v>5.0599999999999996</v>
      </c>
      <c r="P31" s="38">
        <v>16.39</v>
      </c>
      <c r="Q31" s="16">
        <v>57900000</v>
      </c>
      <c r="R31" t="s">
        <v>64</v>
      </c>
    </row>
    <row r="32" spans="1:18">
      <c r="A32" s="3" t="s">
        <v>31</v>
      </c>
      <c r="B32" s="11">
        <v>142</v>
      </c>
      <c r="C32" s="10" t="s">
        <v>46</v>
      </c>
      <c r="D32" s="45">
        <v>2836358659.0999999</v>
      </c>
      <c r="E32" s="16">
        <v>103894866</v>
      </c>
      <c r="F32" s="16">
        <f t="shared" si="4"/>
        <v>2940253525.0999999</v>
      </c>
      <c r="G32" s="16">
        <v>29000000000</v>
      </c>
      <c r="H32" s="16">
        <v>39000000000</v>
      </c>
      <c r="I32" s="16">
        <v>49093193</v>
      </c>
      <c r="J32" s="75">
        <v>2327915.6</v>
      </c>
      <c r="K32" s="16">
        <f t="shared" si="6"/>
        <v>51421108.600000001</v>
      </c>
      <c r="L32" s="16">
        <f t="shared" si="7"/>
        <v>1160000000</v>
      </c>
      <c r="M32" s="16">
        <f t="shared" si="8"/>
        <v>1560000000</v>
      </c>
      <c r="N32" s="22">
        <v>29.9</v>
      </c>
      <c r="O32" s="17">
        <v>4.2</v>
      </c>
      <c r="P32" s="37">
        <v>8.6</v>
      </c>
      <c r="Q32" s="16">
        <v>5100000</v>
      </c>
    </row>
    <row r="33" spans="1:18">
      <c r="A33" s="3" t="s">
        <v>32</v>
      </c>
      <c r="B33" s="13">
        <v>102</v>
      </c>
      <c r="C33" s="9" t="s">
        <v>53</v>
      </c>
      <c r="D33" s="45">
        <v>117380489561.39999</v>
      </c>
      <c r="E33" s="16">
        <v>19319376392</v>
      </c>
      <c r="F33" s="16">
        <f t="shared" si="4"/>
        <v>136699865953.39999</v>
      </c>
      <c r="G33" s="16">
        <v>2500000000000</v>
      </c>
      <c r="H33" s="16">
        <v>3400000000000</v>
      </c>
      <c r="I33" s="16">
        <v>15185599031</v>
      </c>
      <c r="J33" s="76">
        <v>3916917469.9000001</v>
      </c>
      <c r="K33" s="16">
        <f t="shared" si="6"/>
        <v>19102516500.900002</v>
      </c>
      <c r="L33" s="16">
        <f t="shared" si="7"/>
        <v>100000000000</v>
      </c>
      <c r="M33" s="16">
        <f t="shared" si="8"/>
        <v>136000000000</v>
      </c>
      <c r="N33" s="22">
        <v>42.9</v>
      </c>
      <c r="O33" s="17">
        <v>6.8</v>
      </c>
      <c r="P33" s="37">
        <v>12</v>
      </c>
      <c r="Q33" s="16">
        <v>224200000</v>
      </c>
      <c r="R33" t="s">
        <v>64</v>
      </c>
    </row>
    <row r="34" spans="1:18">
      <c r="A34" s="3" t="s">
        <v>33</v>
      </c>
      <c r="B34" s="12">
        <v>130</v>
      </c>
      <c r="C34" s="14" t="s">
        <v>51</v>
      </c>
      <c r="D34" s="45">
        <v>773239588.5</v>
      </c>
      <c r="E34" s="16">
        <v>257883650</v>
      </c>
      <c r="F34" s="16">
        <f t="shared" si="4"/>
        <v>1031123238.5</v>
      </c>
      <c r="G34" s="16">
        <v>22000000000</v>
      </c>
      <c r="H34" s="16">
        <v>30000000000</v>
      </c>
      <c r="I34" s="16">
        <v>74695498</v>
      </c>
      <c r="J34" s="77">
        <v>24192979.699999999</v>
      </c>
      <c r="K34" s="16">
        <f t="shared" si="6"/>
        <v>98888477.700000003</v>
      </c>
      <c r="L34" s="16">
        <f t="shared" si="7"/>
        <v>880000000</v>
      </c>
      <c r="M34" s="16">
        <f t="shared" si="8"/>
        <v>1200000000</v>
      </c>
      <c r="N34" s="25">
        <v>10.1</v>
      </c>
      <c r="O34" s="17">
        <v>12.3</v>
      </c>
      <c r="P34" s="35">
        <v>16.62</v>
      </c>
      <c r="Q34" s="16">
        <v>28500000</v>
      </c>
    </row>
    <row r="35" spans="1:18">
      <c r="A35" s="3" t="s">
        <v>34</v>
      </c>
      <c r="B35" s="13">
        <v>112</v>
      </c>
      <c r="C35" s="9" t="s">
        <v>48</v>
      </c>
      <c r="D35" s="45">
        <v>28538104558</v>
      </c>
      <c r="E35" s="16">
        <v>3630001073</v>
      </c>
      <c r="F35" s="16">
        <f t="shared" si="4"/>
        <v>32168105631</v>
      </c>
      <c r="G35" s="16">
        <v>1100000000000</v>
      </c>
      <c r="H35" s="16">
        <v>1500000000000</v>
      </c>
      <c r="I35" s="16">
        <v>536650504</v>
      </c>
      <c r="J35" s="78">
        <v>178184931.5</v>
      </c>
      <c r="K35" s="16">
        <f t="shared" si="6"/>
        <v>714835435.5</v>
      </c>
      <c r="L35" s="16">
        <f t="shared" si="7"/>
        <v>44000000000</v>
      </c>
      <c r="M35" s="16">
        <f t="shared" si="8"/>
        <v>60000000000</v>
      </c>
      <c r="N35" s="24">
        <v>9.1999999999999993</v>
      </c>
      <c r="O35" s="17">
        <v>8.1999999999999993</v>
      </c>
      <c r="P35" s="35">
        <v>13.18</v>
      </c>
      <c r="Q35" s="16">
        <v>66100000</v>
      </c>
    </row>
    <row r="36" spans="1:18">
      <c r="A36" s="3" t="s">
        <v>35</v>
      </c>
      <c r="B36" s="10">
        <v>154</v>
      </c>
      <c r="C36" s="11" t="s">
        <v>47</v>
      </c>
      <c r="D36" s="45">
        <v>3931210042.3000002</v>
      </c>
      <c r="E36" s="16">
        <v>845336356</v>
      </c>
      <c r="F36" s="16">
        <f t="shared" si="4"/>
        <v>4776546398.3000002</v>
      </c>
      <c r="G36" s="16">
        <v>510000000000</v>
      </c>
      <c r="H36" s="16">
        <v>700000000000</v>
      </c>
      <c r="I36" s="16">
        <v>205766669</v>
      </c>
      <c r="J36" s="79">
        <v>61522340.799999997</v>
      </c>
      <c r="K36" s="16">
        <f t="shared" si="6"/>
        <v>267289009.80000001</v>
      </c>
      <c r="L36" s="16">
        <f t="shared" si="7"/>
        <v>20400000000</v>
      </c>
      <c r="M36" s="16">
        <f t="shared" si="8"/>
        <v>28000000000</v>
      </c>
      <c r="N36" s="22">
        <v>18.3</v>
      </c>
      <c r="O36" s="17">
        <v>4.49</v>
      </c>
      <c r="P36" s="38">
        <v>11.95</v>
      </c>
      <c r="Q36" s="16">
        <v>7200000</v>
      </c>
    </row>
    <row r="37" spans="1:18">
      <c r="A37" s="3" t="s">
        <v>36</v>
      </c>
      <c r="B37" s="11">
        <v>145</v>
      </c>
      <c r="C37" s="10" t="s">
        <v>46</v>
      </c>
      <c r="D37" s="45">
        <v>35863712408.800003</v>
      </c>
      <c r="E37" s="16">
        <v>3799188290</v>
      </c>
      <c r="F37" s="16">
        <f t="shared" si="4"/>
        <v>39662900698.800003</v>
      </c>
      <c r="G37" s="16">
        <v>1900000000000</v>
      </c>
      <c r="H37" s="16">
        <v>2500000000000</v>
      </c>
      <c r="I37" s="16">
        <v>3403904539</v>
      </c>
      <c r="J37" s="80">
        <v>118119372.3</v>
      </c>
      <c r="K37" s="16">
        <f t="shared" si="6"/>
        <v>3522023911.3000002</v>
      </c>
      <c r="L37" s="16">
        <f t="shared" si="7"/>
        <v>76000000000</v>
      </c>
      <c r="M37" s="16">
        <f t="shared" si="8"/>
        <v>100000000000</v>
      </c>
      <c r="N37" s="22">
        <v>28.7</v>
      </c>
      <c r="O37" s="17">
        <v>9.2899999999999991</v>
      </c>
      <c r="P37" s="38">
        <v>17.899999999999999</v>
      </c>
      <c r="Q37" s="16">
        <v>333300000</v>
      </c>
      <c r="R37" t="s">
        <v>64</v>
      </c>
    </row>
    <row r="38" spans="1:18">
      <c r="A38" s="3" t="s">
        <v>37</v>
      </c>
      <c r="B38" s="11">
        <v>138</v>
      </c>
      <c r="C38" s="11" t="s">
        <v>47</v>
      </c>
      <c r="D38" s="45">
        <v>998543298.39999998</v>
      </c>
      <c r="E38" s="16">
        <v>176795824</v>
      </c>
      <c r="F38" s="16">
        <f t="shared" si="4"/>
        <v>1175339122.4000001</v>
      </c>
      <c r="G38" s="16">
        <v>70000000000</v>
      </c>
      <c r="H38" s="16">
        <v>95000000000</v>
      </c>
      <c r="I38" s="16">
        <v>69318176</v>
      </c>
      <c r="J38" s="81">
        <v>12658791.6</v>
      </c>
      <c r="K38" s="16">
        <f t="shared" si="6"/>
        <v>81976967.599999994</v>
      </c>
      <c r="L38" s="16">
        <f t="shared" si="7"/>
        <v>2800000000</v>
      </c>
      <c r="M38" s="16">
        <f t="shared" ref="M38:M46" si="9">H38/25</f>
        <v>3800000000</v>
      </c>
      <c r="N38" s="25">
        <v>7.3</v>
      </c>
      <c r="O38" s="17">
        <v>7.95</v>
      </c>
      <c r="P38" s="35">
        <v>12.9</v>
      </c>
      <c r="Q38" s="16">
        <v>17500000</v>
      </c>
    </row>
    <row r="39" spans="1:18">
      <c r="A39" s="3" t="s">
        <v>38</v>
      </c>
      <c r="B39" s="10">
        <v>157</v>
      </c>
      <c r="C39" s="11" t="s">
        <v>47</v>
      </c>
      <c r="D39" s="45">
        <v>3749372024</v>
      </c>
      <c r="E39" s="16">
        <v>595950841</v>
      </c>
      <c r="F39" s="16">
        <f t="shared" si="4"/>
        <v>4345322865</v>
      </c>
      <c r="G39" s="16">
        <v>160000000000</v>
      </c>
      <c r="H39" s="16">
        <v>220000000000</v>
      </c>
      <c r="I39" s="16">
        <v>359620633</v>
      </c>
      <c r="J39" s="82">
        <v>18069694.5</v>
      </c>
      <c r="K39" s="16">
        <f t="shared" si="6"/>
        <v>377690327.5</v>
      </c>
      <c r="L39" s="16">
        <f t="shared" si="7"/>
        <v>6400000000</v>
      </c>
      <c r="M39" s="16">
        <f t="shared" si="9"/>
        <v>8800000000</v>
      </c>
      <c r="N39" s="22">
        <v>21</v>
      </c>
      <c r="O39" s="17">
        <v>8.34</v>
      </c>
      <c r="P39" s="37">
        <v>5.04</v>
      </c>
      <c r="Q39" s="16">
        <v>35300000</v>
      </c>
    </row>
    <row r="40" spans="1:18">
      <c r="A40" s="3" t="s">
        <v>39</v>
      </c>
      <c r="B40" s="15">
        <v>67</v>
      </c>
      <c r="C40" s="10" t="s">
        <v>52</v>
      </c>
      <c r="D40" s="45">
        <v>45116709743.599998</v>
      </c>
      <c r="E40" s="16">
        <v>3915614350</v>
      </c>
      <c r="F40" s="16">
        <f t="shared" si="4"/>
        <v>49032324093.599998</v>
      </c>
      <c r="G40" s="16">
        <v>1100000000000</v>
      </c>
      <c r="H40" s="16">
        <v>1500000000000</v>
      </c>
      <c r="I40" s="16">
        <v>3548290003</v>
      </c>
      <c r="J40" s="83">
        <v>164122720.30000001</v>
      </c>
      <c r="K40" s="16">
        <f t="shared" si="6"/>
        <v>3712412723.3000002</v>
      </c>
      <c r="L40" s="16">
        <f t="shared" si="7"/>
        <v>44000000000</v>
      </c>
      <c r="M40" s="16">
        <f t="shared" si="9"/>
        <v>60000000000</v>
      </c>
      <c r="N40" s="22">
        <v>18.3</v>
      </c>
      <c r="O40" s="17">
        <v>7.18</v>
      </c>
      <c r="P40" s="33">
        <v>23.87</v>
      </c>
      <c r="Q40" s="16">
        <v>1128200000</v>
      </c>
    </row>
    <row r="41" spans="1:18">
      <c r="A41" s="3" t="s">
        <v>40</v>
      </c>
      <c r="B41" s="10">
        <v>152</v>
      </c>
      <c r="C41" t="s">
        <v>49</v>
      </c>
      <c r="D41" s="45">
        <v>44073668768.099998</v>
      </c>
      <c r="E41" s="16">
        <v>7873960876</v>
      </c>
      <c r="F41" s="16">
        <f t="shared" si="4"/>
        <v>51947629644.099998</v>
      </c>
      <c r="G41" s="16">
        <v>7200000000000</v>
      </c>
      <c r="H41" s="16">
        <v>9900000000000</v>
      </c>
      <c r="I41" s="16">
        <v>3576627085</v>
      </c>
      <c r="J41" s="84">
        <v>1168649660.2</v>
      </c>
      <c r="K41" s="16">
        <f t="shared" si="6"/>
        <v>4745276745.1999998</v>
      </c>
      <c r="L41" s="16">
        <f t="shared" si="7"/>
        <v>288000000000</v>
      </c>
      <c r="M41" s="16">
        <f t="shared" si="9"/>
        <v>396000000000</v>
      </c>
      <c r="N41" s="22">
        <v>20.100000000000001</v>
      </c>
      <c r="O41" s="17">
        <v>4.0599999999999996</v>
      </c>
      <c r="P41" s="37">
        <v>4.4000000000000004</v>
      </c>
      <c r="Q41" s="16">
        <v>206600000</v>
      </c>
    </row>
    <row r="42" spans="1:18">
      <c r="A42" s="3" t="s">
        <v>41</v>
      </c>
      <c r="B42" s="11">
        <v>137</v>
      </c>
      <c r="C42" s="9" t="s">
        <v>48</v>
      </c>
      <c r="D42" s="45">
        <v>370751010.89999998</v>
      </c>
      <c r="E42" s="16">
        <v>61460541</v>
      </c>
      <c r="F42" s="16">
        <f t="shared" si="4"/>
        <v>432211551.89999998</v>
      </c>
      <c r="G42" s="16">
        <v>7500000000</v>
      </c>
      <c r="H42" s="16">
        <v>10000000000</v>
      </c>
      <c r="I42" s="16">
        <v>4302944</v>
      </c>
      <c r="J42" s="85">
        <v>2079782.5</v>
      </c>
      <c r="K42" s="16">
        <f t="shared" si="6"/>
        <v>6382726.5</v>
      </c>
      <c r="L42" s="16">
        <f t="shared" si="7"/>
        <v>300000000</v>
      </c>
      <c r="M42" s="16">
        <f t="shared" si="9"/>
        <v>400000000</v>
      </c>
      <c r="N42" s="25">
        <v>12.5</v>
      </c>
      <c r="O42" s="17">
        <v>13.14</v>
      </c>
      <c r="P42" s="35">
        <v>17.09</v>
      </c>
      <c r="Q42" s="16">
        <v>19700000</v>
      </c>
    </row>
    <row r="43" spans="1:18">
      <c r="A43" s="3" t="s">
        <v>42</v>
      </c>
      <c r="B43" s="11">
        <v>144</v>
      </c>
      <c r="C43" s="11" t="s">
        <v>47</v>
      </c>
      <c r="D43" s="45">
        <v>16906911406.299999</v>
      </c>
      <c r="E43" s="16">
        <v>2266353610</v>
      </c>
      <c r="F43" s="16">
        <f t="shared" si="4"/>
        <v>19173265016.299999</v>
      </c>
      <c r="G43" s="16">
        <v>600000000000</v>
      </c>
      <c r="H43" s="16">
        <v>820000000000</v>
      </c>
      <c r="I43" s="16">
        <v>1286208264</v>
      </c>
      <c r="J43" s="86">
        <v>134147971.8</v>
      </c>
      <c r="K43" s="16">
        <f t="shared" si="6"/>
        <v>1420356235.8</v>
      </c>
      <c r="L43" s="16">
        <f t="shared" si="7"/>
        <v>24000000000</v>
      </c>
      <c r="M43" s="16">
        <f t="shared" si="9"/>
        <v>32800000000</v>
      </c>
      <c r="N43" s="22">
        <v>31.2</v>
      </c>
      <c r="O43" s="17">
        <v>4.37</v>
      </c>
      <c r="P43" s="38">
        <v>22.17</v>
      </c>
      <c r="Q43" s="16">
        <v>58700000</v>
      </c>
      <c r="R43" t="s">
        <v>64</v>
      </c>
    </row>
    <row r="44" spans="1:18">
      <c r="A44" s="3" t="s">
        <v>43</v>
      </c>
      <c r="B44" s="11">
        <v>148</v>
      </c>
      <c r="C44" s="11" t="s">
        <v>47</v>
      </c>
      <c r="D44" s="45">
        <v>22575278289.599998</v>
      </c>
      <c r="E44" s="16">
        <v>1759847854</v>
      </c>
      <c r="F44" s="16">
        <f t="shared" si="4"/>
        <v>24335126143.599998</v>
      </c>
      <c r="G44" s="16">
        <v>2300000000000</v>
      </c>
      <c r="H44" s="16">
        <v>3100000000000</v>
      </c>
      <c r="I44" s="16">
        <v>1866771584</v>
      </c>
      <c r="J44" s="87">
        <v>29167648.800000001</v>
      </c>
      <c r="K44" s="16">
        <f t="shared" si="6"/>
        <v>1895939232.8</v>
      </c>
      <c r="L44" s="16">
        <f t="shared" si="7"/>
        <v>92000000000</v>
      </c>
      <c r="M44" s="16">
        <f t="shared" si="9"/>
        <v>124000000000</v>
      </c>
      <c r="N44" s="22">
        <v>19.399999999999999</v>
      </c>
      <c r="O44" s="17">
        <v>5.14</v>
      </c>
      <c r="P44" s="38">
        <v>14.33</v>
      </c>
      <c r="Q44" s="16">
        <v>151000000</v>
      </c>
    </row>
    <row r="45" spans="1:18">
      <c r="A45" s="3" t="s">
        <v>44</v>
      </c>
      <c r="B45" s="11">
        <v>133</v>
      </c>
      <c r="C45" s="9" t="s">
        <v>48</v>
      </c>
      <c r="D45" s="45">
        <v>15868372366.4</v>
      </c>
      <c r="E45" s="16">
        <v>2450342125</v>
      </c>
      <c r="F45" s="16">
        <f t="shared" si="4"/>
        <v>18318714491.400002</v>
      </c>
      <c r="G45" s="16">
        <v>670000000000</v>
      </c>
      <c r="H45" s="16">
        <v>910000000000</v>
      </c>
      <c r="I45" s="16">
        <v>350918274</v>
      </c>
      <c r="J45" s="88">
        <v>71758499.200000003</v>
      </c>
      <c r="K45" s="16">
        <f t="shared" si="6"/>
        <v>422676773.19999999</v>
      </c>
      <c r="L45" s="16">
        <f t="shared" si="7"/>
        <v>26800000000</v>
      </c>
      <c r="M45" s="16">
        <f t="shared" si="9"/>
        <v>36400000000</v>
      </c>
      <c r="N45" s="22">
        <v>33</v>
      </c>
      <c r="O45" s="17">
        <v>9.25</v>
      </c>
      <c r="P45" s="37">
        <v>10.45</v>
      </c>
      <c r="Q45" s="16">
        <v>93800000</v>
      </c>
    </row>
    <row r="46" spans="1:18">
      <c r="A46" s="3" t="s">
        <v>45</v>
      </c>
      <c r="B46" s="9">
        <v>171</v>
      </c>
      <c r="C46" s="9" t="s">
        <v>48</v>
      </c>
      <c r="D46" s="45">
        <v>5108699306.1999998</v>
      </c>
      <c r="E46" s="16">
        <v>1363159095</v>
      </c>
      <c r="F46" s="16">
        <f t="shared" si="4"/>
        <v>6471858401.1999998</v>
      </c>
      <c r="G46" s="16">
        <v>470000000000</v>
      </c>
      <c r="H46" s="16">
        <v>640000000000</v>
      </c>
      <c r="I46" s="16">
        <v>107531184</v>
      </c>
      <c r="J46" s="89">
        <v>51829140.200000003</v>
      </c>
      <c r="K46" s="16">
        <f t="shared" si="6"/>
        <v>159360324.19999999</v>
      </c>
      <c r="L46" s="16">
        <f t="shared" si="7"/>
        <v>18800000000</v>
      </c>
      <c r="M46" s="16">
        <f t="shared" si="9"/>
        <v>25600000000</v>
      </c>
      <c r="N46" s="25">
        <v>4.9000000000000004</v>
      </c>
      <c r="O46" s="17">
        <v>5.21</v>
      </c>
      <c r="P46" s="35">
        <v>15.7</v>
      </c>
      <c r="Q46" s="16">
        <v>29400000</v>
      </c>
    </row>
    <row r="47" spans="1:18">
      <c r="A47" s="8"/>
      <c r="D47" s="18">
        <f>SUM(D3:D46)</f>
        <v>565651415980.69983</v>
      </c>
      <c r="E47" s="18">
        <f t="shared" ref="E47:M47" si="10">SUM(E3:E46)</f>
        <v>81246499431.699997</v>
      </c>
      <c r="F47" s="18">
        <f t="shared" si="10"/>
        <v>646897915412.40002</v>
      </c>
      <c r="G47" s="18">
        <f t="shared" si="10"/>
        <v>36391640000000</v>
      </c>
      <c r="H47" s="18">
        <f t="shared" si="10"/>
        <v>49666000000000</v>
      </c>
      <c r="I47" s="18">
        <f t="shared" si="10"/>
        <v>52383326807</v>
      </c>
      <c r="J47" s="18">
        <f t="shared" si="10"/>
        <v>8248984338.4000006</v>
      </c>
      <c r="K47" s="18">
        <f t="shared" si="10"/>
        <v>60632311145.399994</v>
      </c>
      <c r="L47" s="18">
        <f t="shared" si="10"/>
        <v>1455665600000</v>
      </c>
      <c r="M47" s="18">
        <f t="shared" si="10"/>
        <v>1986640000000</v>
      </c>
      <c r="N47" s="18"/>
      <c r="O47" s="18"/>
      <c r="P47" s="18"/>
      <c r="Q47" s="18">
        <f>SUM(Q27:Q46)</f>
        <v>2575600000</v>
      </c>
      <c r="R47" t="s">
        <v>122</v>
      </c>
    </row>
    <row r="48" spans="1:18">
      <c r="D48" s="7"/>
      <c r="E48" s="7"/>
      <c r="F48" s="7"/>
      <c r="G48" s="7"/>
      <c r="H48" s="19"/>
      <c r="I48" s="7"/>
      <c r="J48" s="7"/>
      <c r="K48" s="7"/>
      <c r="L48" s="7"/>
      <c r="M48" s="7"/>
      <c r="N48" s="7"/>
      <c r="O48" s="7"/>
      <c r="P48" s="7"/>
      <c r="Q48" s="40" t="s">
        <v>121</v>
      </c>
    </row>
    <row r="49" spans="1:16" ht="32">
      <c r="A49" s="8"/>
      <c r="D49" s="20" t="s">
        <v>91</v>
      </c>
      <c r="E49" s="20" t="s">
        <v>92</v>
      </c>
      <c r="F49" s="20" t="s">
        <v>93</v>
      </c>
      <c r="G49" s="20" t="s">
        <v>94</v>
      </c>
      <c r="H49" s="20" t="s">
        <v>95</v>
      </c>
      <c r="I49" s="20" t="s">
        <v>96</v>
      </c>
      <c r="J49" s="20" t="s">
        <v>97</v>
      </c>
      <c r="K49" s="20" t="s">
        <v>98</v>
      </c>
      <c r="L49" s="20" t="s">
        <v>99</v>
      </c>
      <c r="M49" s="20" t="s">
        <v>100</v>
      </c>
      <c r="N49" s="20"/>
      <c r="O49" s="20"/>
      <c r="P49" s="20"/>
    </row>
    <row r="50" spans="1:16" ht="112">
      <c r="A50" s="1"/>
      <c r="C50" s="1" t="s">
        <v>106</v>
      </c>
      <c r="G50" s="19" t="s">
        <v>71</v>
      </c>
      <c r="N50" s="1" t="s">
        <v>57</v>
      </c>
      <c r="P50" s="1" t="s">
        <v>61</v>
      </c>
    </row>
    <row r="51" spans="1:16" ht="53">
      <c r="B51" s="90"/>
      <c r="C51" s="26" t="s">
        <v>101</v>
      </c>
      <c r="N51" s="26" t="s">
        <v>108</v>
      </c>
      <c r="P51" s="26" t="s">
        <v>113</v>
      </c>
    </row>
    <row r="52" spans="1:16" ht="53">
      <c r="B52" s="90"/>
      <c r="C52" s="30" t="s">
        <v>102</v>
      </c>
      <c r="N52" s="27" t="s">
        <v>109</v>
      </c>
      <c r="P52" s="27" t="s">
        <v>114</v>
      </c>
    </row>
    <row r="53" spans="1:16" ht="41.5" customHeight="1">
      <c r="B53" s="90"/>
      <c r="C53" s="27" t="s">
        <v>107</v>
      </c>
      <c r="N53" s="28" t="s">
        <v>110</v>
      </c>
      <c r="P53" s="28" t="s">
        <v>115</v>
      </c>
    </row>
    <row r="54" spans="1:16" ht="66">
      <c r="B54" s="90"/>
      <c r="C54" s="28" t="s">
        <v>103</v>
      </c>
      <c r="N54" s="29" t="s">
        <v>111</v>
      </c>
      <c r="P54" s="29" t="s">
        <v>116</v>
      </c>
    </row>
    <row r="55" spans="1:16" ht="16">
      <c r="B55" s="90"/>
      <c r="C55" s="29" t="s">
        <v>104</v>
      </c>
      <c r="N55" s="1" t="s">
        <v>112</v>
      </c>
      <c r="P55" t="s">
        <v>117</v>
      </c>
    </row>
    <row r="56" spans="1:16" ht="80">
      <c r="B56" s="90"/>
      <c r="C56" s="31" t="s">
        <v>105</v>
      </c>
      <c r="N56" s="1"/>
      <c r="P56" s="19" t="s">
        <v>118</v>
      </c>
    </row>
    <row r="57" spans="1:16" ht="80">
      <c r="B57" s="90"/>
      <c r="C57" s="31">
        <f>74</f>
        <v>74</v>
      </c>
      <c r="N57" s="1"/>
      <c r="P57" s="19" t="s">
        <v>119</v>
      </c>
    </row>
    <row r="58" spans="1:16">
      <c r="B58" s="90"/>
      <c r="C58" s="32"/>
      <c r="N58" s="1"/>
    </row>
    <row r="59" spans="1:16">
      <c r="B59" s="1"/>
    </row>
    <row r="61" spans="1:16">
      <c r="B61" s="1"/>
    </row>
    <row r="62" spans="1:16">
      <c r="B62" s="1"/>
    </row>
  </sheetData>
  <hyperlinks>
    <hyperlink ref="A2" r:id="rId1" display="https://blogs.worldbank.org/en/opendata/world-bank-country-classifications-by-income-level-for-2024-2025" xr:uid="{00000000-0004-0000-0000-000000000000}"/>
    <hyperlink ref="B2" r:id="rId2" display="https://gain.nd.edu/our-work/country-index/rankings/" xr:uid="{00000000-0004-0000-0000-000001000000}"/>
    <hyperlink ref="C2" r:id="rId3" display="https://www.worldbank.org/en/programs/debt-toolkit/dsa" xr:uid="{00000000-0004-0000-0000-000002000000}"/>
    <hyperlink ref="H2" r:id="rId4" display="https://www.nature.com/articles/s41893-023-01130-8" xr:uid="{00000000-0004-0000-0000-000003000000}"/>
    <hyperlink ref="I2" r:id="rId5" display="https://data.worldbank.org/indicator/DT.TDS.DPPG.CD" xr:uid="{00000000-0004-0000-0000-000004000000}"/>
    <hyperlink ref="Q2" r:id="rId6" display="https://taxjustice.net/wp-content/uploads/2024/11/State-of-Tax-Justice-2024-English-Tax-Justice-Network.pdf" xr:uid="{00000000-0004-0000-0000-000005000000}"/>
    <hyperlink ref="R2" r:id="rId7" location=":~:text=The%2022%20countries%20now%20paying%20surcharges%20are%3A%20Angola%2C,Pakistan%2C%20Senegal%2C%20Seychelles%2C%20Sri%20Lanka%2C%20Tunisia%2C%20and%20Ukraine." display="https://cepr.net/international-monetary-fund-lifts-veil-on-surcharges/ - :~:text=The%2022%20countries%20now%20paying%20surcharges%20are%3A%20Angola%2C,Pakistan%2C%20Senegal%2C%20Seychelles%2C%20Sri%20Lanka%2C%20Tunisia%2C%20and%20Ukraine." xr:uid="{00000000-0004-0000-0000-000006000000}"/>
    <hyperlink ref="G2" r:id="rId8" display="https://www.nature.com/articles/s41893-023-01130-8" xr:uid="{00000000-0004-0000-0000-000007000000}"/>
    <hyperlink ref="N2" r:id="rId9" display="https://data.debtjustice.org.uk/" xr:uid="{00000000-0004-0000-0000-000008000000}"/>
    <hyperlink ref="O2" r:id="rId10" display="https://apps.who.int/gho/data/view.main.GHEDGGHEDGGESHA2011v?lang=en" xr:uid="{00000000-0004-0000-0000-000009000000}"/>
    <hyperlink ref="P2" r:id="rId11" xr:uid="{00000000-0004-0000-0000-00000A000000}"/>
    <hyperlink ref="E2" r:id="rId12" display="https://databank.worldbank.org/reports.aspx?source=2&amp;series=DT.DOD.DECT.CD&amp;country=" xr:uid="{00000000-0004-0000-0000-00000B000000}"/>
    <hyperlink ref="J2" r:id="rId13" display="https://databank.worldbank.org/reports.aspx?source=2&amp;series=DT.DOD.DECT.CD&amp;country=" xr:uid="{00000000-0004-0000-0000-00000C000000}"/>
  </hyperlinks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61A5D81569234B87EED5F00080AF24" ma:contentTypeVersion="18" ma:contentTypeDescription="Create a new document." ma:contentTypeScope="" ma:versionID="33105e0d9c1621ee8fb499442677f021">
  <xsd:schema xmlns:xsd="http://www.w3.org/2001/XMLSchema" xmlns:xs="http://www.w3.org/2001/XMLSchema" xmlns:p="http://schemas.microsoft.com/office/2006/metadata/properties" xmlns:ns3="3311a8b8-2a4c-4898-bf2d-8331d1df3d8e" xmlns:ns4="92f7f4bd-c677-4b08-b078-fbaaf1a9bdf2" targetNamespace="http://schemas.microsoft.com/office/2006/metadata/properties" ma:root="true" ma:fieldsID="c95add7483a51fa2e04c17ffbedca116" ns3:_="" ns4:_="">
    <xsd:import namespace="3311a8b8-2a4c-4898-bf2d-8331d1df3d8e"/>
    <xsd:import namespace="92f7f4bd-c677-4b08-b078-fbaaf1a9bdf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11a8b8-2a4c-4898-bf2d-8331d1df3d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f7f4bd-c677-4b08-b078-fbaaf1a9bdf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0A2BF6-0E83-4E3B-AE1A-864E620AA3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11a8b8-2a4c-4898-bf2d-8331d1df3d8e"/>
    <ds:schemaRef ds:uri="92f7f4bd-c677-4b08-b078-fbaaf1a9bd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C81C385-95C6-4770-8187-C5338260923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 Feuille1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Archer</dc:creator>
  <cp:lastModifiedBy>Microsoft Office User</cp:lastModifiedBy>
  <cp:lastPrinted>2025-01-08T10:21:34Z</cp:lastPrinted>
  <dcterms:created xsi:type="dcterms:W3CDTF">2024-12-30T09:57:18Z</dcterms:created>
  <dcterms:modified xsi:type="dcterms:W3CDTF">2025-03-05T16:14:58Z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0x0101007A61A5D81569234B87EED5F00080AF24</vt:lpwstr>
  </property>
  <property fmtid="{D5CDD505-2E9C-101B-9397-08002B2CF9AE}" pid="3" name="_activity">
    <vt:lpwstr/>
  </property>
</Properties>
</file>